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PLANY-98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<sst xmlns="http://schemas.openxmlformats.org/spreadsheetml/2006/main" count="102" uniqueCount="54">
  <si>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Dział</t>
  </si>
  <si>
    <t>T R E Ś Ć</t>
  </si>
  <si>
    <t>rozdz.</t>
  </si>
  <si>
    <t>Działalność dydaktyczna</t>
  </si>
  <si>
    <t>Pomoc materialna dla studentów</t>
  </si>
  <si>
    <t xml:space="preserve">Ustawa </t>
  </si>
  <si>
    <t>budżetowa</t>
  </si>
  <si>
    <t>Dział 803 - Szkolnictwo wyższe</t>
  </si>
  <si>
    <t>Akademia Muzyczna - Bydgoszcz</t>
  </si>
  <si>
    <t>Akademia Muzyczna - Gdańsk</t>
  </si>
  <si>
    <t>Akademia Muzyczna - Katowice</t>
  </si>
  <si>
    <t>Akademia Muzyczna - Kraków</t>
  </si>
  <si>
    <t>Akademia Muzyczna - Łódź</t>
  </si>
  <si>
    <t>Akademia Muzyczna - Poznań</t>
  </si>
  <si>
    <t>Akademia Muzyczna - Wrocław</t>
  </si>
  <si>
    <t>Akademia Sztuk Pięknych - Gdańsk</t>
  </si>
  <si>
    <t>Akademia Sztuk Pięknych - Katowice</t>
  </si>
  <si>
    <t>Akademia Sztuk Pięknych - Kraków</t>
  </si>
  <si>
    <t>Akademia Sztuk Pięknych - Łódź</t>
  </si>
  <si>
    <t>Akademia Sztuk Pięknych - Warszawa</t>
  </si>
  <si>
    <t>Akademia Sztuk Pięknych - Wrocław</t>
  </si>
  <si>
    <t>Państwowa Wyższa Szkoła Teatralna - Kraków</t>
  </si>
  <si>
    <t>Państw. Wyższa Szkoła Film. i Telewiz. - Łódź</t>
  </si>
  <si>
    <t>Akademia Teatralna - Warszawa</t>
  </si>
  <si>
    <t>POZOSTAŁA DZIAŁALNOŚĆ</t>
  </si>
  <si>
    <t xml:space="preserve">                                                                              WYDATKI  BIEŻĄCE</t>
  </si>
  <si>
    <t>DOTACJE  DLA  SZKÓŁ  WYŻSZYCH</t>
  </si>
  <si>
    <t>80306+80309</t>
  </si>
  <si>
    <t>-</t>
  </si>
  <si>
    <t>w  tym:</t>
  </si>
  <si>
    <t>OGÓŁEM  DOTACJE  DLA  SZKÓŁ  WYŻSZYCH</t>
  </si>
  <si>
    <t>- nagrody Ministra Kultury i Dziedzictwa Narodowego</t>
  </si>
  <si>
    <t>- przysposobienie obronne studentów</t>
  </si>
  <si>
    <t>ŚRODKI NA:</t>
  </si>
  <si>
    <t xml:space="preserve">na działania </t>
  </si>
  <si>
    <t>w ramach</t>
  </si>
  <si>
    <t>programów</t>
  </si>
  <si>
    <t>wspólnotowych</t>
  </si>
  <si>
    <t>finansowanie</t>
  </si>
  <si>
    <t>projektów</t>
  </si>
  <si>
    <t>z udziałem</t>
  </si>
  <si>
    <t>środków UE</t>
  </si>
  <si>
    <t xml:space="preserve">                                        OKREŚLONEJ DLA DZIAŁU  803 - SZKOLNICTWO WYŻSZE</t>
  </si>
  <si>
    <t>Cz.24 - Kultura i Ochrona Dziedzictwa Narodowego</t>
  </si>
  <si>
    <t>EJ NA ROK 2009</t>
  </si>
  <si>
    <t>Uniwersytet Muzyczny - Warszawa</t>
  </si>
  <si>
    <t>Ustawa</t>
  </si>
  <si>
    <t xml:space="preserve">                 w tys. złotych</t>
  </si>
  <si>
    <t>na 2011 rok</t>
  </si>
  <si>
    <t>Uniwersytet Artystyczny - Poznań</t>
  </si>
  <si>
    <t>Akademia Sztuki - Szczecin</t>
  </si>
  <si>
    <t xml:space="preserve">kwota nierozdysponowana ( 80306 ) </t>
  </si>
  <si>
    <t xml:space="preserve">                                                  PODZIAŁ DOTACJI PODMIOTOWEJ NA ROK 2011</t>
  </si>
  <si>
    <t>*) kwota nierozdysponowana w wysokości 50 tys. zł przewidziana jest na zadania realizowane przez samorządy studenckie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</si>
</sst>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_);\(#,##0\)"/>
    <numFmt numFmtId="173" formatCode="#,##0.0_);\(#,##0.0\)"/>
    <numFmt numFmtId="174" formatCode="0.0%"/>
    <numFmt numFmtId="175" formatCode="#,##0.0"/>
    <numFmt numFmtId="176" formatCode="0.0"/>
  </numFmts>
  <fonts count="49">
    <font>
      <sz val="12"/>
      <name val="Arial"/>
      <family val="0"/>
    </font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i/>
      <sz val="12"/>
      <name val="Times New Roman CE"/>
      <family val="0"/>
    </font>
    <font>
      <sz val="14"/>
      <name val="Times New Roman CE"/>
      <family val="1"/>
    </font>
    <font>
      <i/>
      <sz val="8"/>
      <name val="Times New Roman CE"/>
      <family val="1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16"/>
      <name val="Times New Roman CE"/>
      <family val="1"/>
    </font>
    <font>
      <i/>
      <sz val="16"/>
      <name val="Times New Roman CE"/>
      <family val="1"/>
    </font>
    <font>
      <b/>
      <sz val="16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i/>
      <sz val="18"/>
      <name val="Arial"/>
      <family val="0"/>
    </font>
    <font>
      <b/>
      <i/>
      <sz val="18"/>
      <name val="Arial"/>
      <family val="0"/>
    </font>
    <font>
      <b/>
      <sz val="18"/>
      <name val="Times New Roman CE"/>
      <family val="1"/>
    </font>
    <font>
      <i/>
      <sz val="14"/>
      <name val="Times New Roman CE"/>
      <family val="1"/>
    </font>
    <font>
      <b/>
      <i/>
      <sz val="11"/>
      <name val="Times New Roman CE"/>
      <family val="0"/>
    </font>
    <font>
      <b/>
      <sz val="11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10"/>
      <name val="Times New Roman CE"/>
      <family val="0"/>
    </font>
    <font>
      <b/>
      <i/>
      <sz val="18"/>
      <color indexed="10"/>
      <name val="Times New Roman CE"/>
      <family val="0"/>
    </font>
    <font>
      <sz val="16"/>
      <color indexed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0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175" fontId="3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3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/>
    </xf>
    <xf numFmtId="175" fontId="4" fillId="0" borderId="12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175" fontId="7" fillId="0" borderId="18" xfId="0" applyNumberFormat="1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left"/>
      <protection/>
    </xf>
    <xf numFmtId="175" fontId="7" fillId="0" borderId="19" xfId="0" applyNumberFormat="1" applyFont="1" applyBorder="1" applyAlignment="1" applyProtection="1">
      <alignment/>
      <protection/>
    </xf>
    <xf numFmtId="175" fontId="2" fillId="0" borderId="18" xfId="0" applyNumberFormat="1" applyFont="1" applyBorder="1" applyAlignment="1" applyProtection="1">
      <alignment/>
      <protection/>
    </xf>
    <xf numFmtId="0" fontId="3" fillId="0" borderId="0" xfId="0" applyFont="1" applyAlignment="1" quotePrefix="1">
      <alignment/>
    </xf>
    <xf numFmtId="0" fontId="9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175" fontId="2" fillId="0" borderId="0" xfId="0" applyNumberFormat="1" applyFont="1" applyBorder="1" applyAlignment="1" applyProtection="1">
      <alignment/>
      <protection/>
    </xf>
    <xf numFmtId="175" fontId="7" fillId="0" borderId="0" xfId="0" applyNumberFormat="1" applyFont="1" applyBorder="1" applyAlignment="1" applyProtection="1">
      <alignment/>
      <protection/>
    </xf>
    <xf numFmtId="175" fontId="2" fillId="0" borderId="0" xfId="0" applyNumberFormat="1" applyFont="1" applyBorder="1" applyAlignment="1" applyProtection="1">
      <alignment/>
      <protection/>
    </xf>
    <xf numFmtId="0" fontId="13" fillId="0" borderId="21" xfId="0" applyFont="1" applyBorder="1" applyAlignment="1">
      <alignment/>
    </xf>
    <xf numFmtId="0" fontId="3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2" fillId="0" borderId="13" xfId="0" applyFont="1" applyBorder="1" applyAlignment="1" applyProtection="1">
      <alignment/>
      <protection/>
    </xf>
    <xf numFmtId="172" fontId="7" fillId="0" borderId="12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 quotePrefix="1">
      <alignment/>
      <protection/>
    </xf>
    <xf numFmtId="0" fontId="2" fillId="0" borderId="12" xfId="0" applyFont="1" applyBorder="1" applyAlignment="1" applyProtection="1">
      <alignment/>
      <protection/>
    </xf>
    <xf numFmtId="172" fontId="2" fillId="0" borderId="12" xfId="0" applyNumberFormat="1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left"/>
      <protection/>
    </xf>
    <xf numFmtId="172" fontId="7" fillId="0" borderId="15" xfId="0" applyNumberFormat="1" applyFont="1" applyBorder="1" applyAlignment="1" applyProtection="1">
      <alignment horizontal="right"/>
      <protection/>
    </xf>
    <xf numFmtId="0" fontId="14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left"/>
      <protection/>
    </xf>
    <xf numFmtId="172" fontId="14" fillId="0" borderId="12" xfId="0" applyNumberFormat="1" applyFont="1" applyBorder="1" applyAlignment="1" applyProtection="1">
      <alignment horizontal="right"/>
      <protection/>
    </xf>
    <xf numFmtId="175" fontId="14" fillId="0" borderId="12" xfId="0" applyNumberFormat="1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175" fontId="14" fillId="0" borderId="12" xfId="0" applyNumberFormat="1" applyFont="1" applyBorder="1" applyAlignment="1" applyProtection="1">
      <alignment horizontal="center"/>
      <protection/>
    </xf>
    <xf numFmtId="3" fontId="14" fillId="0" borderId="12" xfId="0" applyNumberFormat="1" applyFont="1" applyBorder="1" applyAlignment="1" applyProtection="1">
      <alignment horizontal="right"/>
      <protection/>
    </xf>
    <xf numFmtId="174" fontId="14" fillId="0" borderId="12" xfId="0" applyNumberFormat="1" applyFont="1" applyBorder="1" applyAlignment="1" applyProtection="1">
      <alignment horizontal="center"/>
      <protection/>
    </xf>
    <xf numFmtId="0" fontId="14" fillId="0" borderId="12" xfId="0" applyFont="1" applyBorder="1" applyAlignment="1" applyProtection="1" quotePrefix="1">
      <alignment/>
      <protection/>
    </xf>
    <xf numFmtId="172" fontId="14" fillId="0" borderId="12" xfId="0" applyNumberFormat="1" applyFont="1" applyBorder="1" applyAlignment="1" applyProtection="1" quotePrefix="1">
      <alignment horizontal="right"/>
      <protection/>
    </xf>
    <xf numFmtId="172" fontId="16" fillId="0" borderId="13" xfId="0" applyNumberFormat="1" applyFont="1" applyBorder="1" applyAlignment="1" applyProtection="1">
      <alignment horizontal="right"/>
      <protection/>
    </xf>
    <xf numFmtId="172" fontId="14" fillId="0" borderId="13" xfId="0" applyNumberFormat="1" applyFont="1" applyBorder="1" applyAlignment="1" applyProtection="1">
      <alignment horizontal="right"/>
      <protection/>
    </xf>
    <xf numFmtId="172" fontId="16" fillId="0" borderId="12" xfId="0" applyNumberFormat="1" applyFont="1" applyBorder="1" applyAlignment="1" applyProtection="1">
      <alignment horizontal="right"/>
      <protection/>
    </xf>
    <xf numFmtId="172" fontId="16" fillId="0" borderId="22" xfId="0" applyNumberFormat="1" applyFont="1" applyBorder="1" applyAlignment="1" applyProtection="1">
      <alignment horizontal="right"/>
      <protection/>
    </xf>
    <xf numFmtId="175" fontId="16" fillId="0" borderId="22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22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/>
      <protection/>
    </xf>
    <xf numFmtId="172" fontId="18" fillId="0" borderId="22" xfId="0" applyNumberFormat="1" applyFont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17" fillId="0" borderId="22" xfId="0" applyFont="1" applyBorder="1" applyAlignment="1" applyProtection="1">
      <alignment horizontal="center"/>
      <protection/>
    </xf>
    <xf numFmtId="0" fontId="20" fillId="0" borderId="0" xfId="0" applyFont="1" applyAlignment="1">
      <alignment/>
    </xf>
    <xf numFmtId="3" fontId="18" fillId="0" borderId="22" xfId="0" applyNumberFormat="1" applyFont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/>
      <protection/>
    </xf>
    <xf numFmtId="172" fontId="16" fillId="0" borderId="24" xfId="0" applyNumberFormat="1" applyFont="1" applyBorder="1" applyAlignment="1" applyProtection="1">
      <alignment horizontal="right"/>
      <protection/>
    </xf>
    <xf numFmtId="172" fontId="7" fillId="0" borderId="24" xfId="0" applyNumberFormat="1" applyFont="1" applyBorder="1" applyAlignment="1" applyProtection="1">
      <alignment horizontal="right"/>
      <protection/>
    </xf>
    <xf numFmtId="172" fontId="16" fillId="0" borderId="25" xfId="0" applyNumberFormat="1" applyFont="1" applyBorder="1" applyAlignment="1" applyProtection="1">
      <alignment horizontal="right"/>
      <protection/>
    </xf>
    <xf numFmtId="172" fontId="14" fillId="0" borderId="24" xfId="0" applyNumberFormat="1" applyFont="1" applyBorder="1" applyAlignment="1" applyProtection="1" quotePrefix="1">
      <alignment horizontal="right"/>
      <protection/>
    </xf>
    <xf numFmtId="172" fontId="2" fillId="0" borderId="24" xfId="0" applyNumberFormat="1" applyFont="1" applyBorder="1" applyAlignment="1" applyProtection="1">
      <alignment horizontal="right"/>
      <protection/>
    </xf>
    <xf numFmtId="172" fontId="7" fillId="0" borderId="26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72" fontId="16" fillId="0" borderId="0" xfId="0" applyNumberFormat="1" applyFont="1" applyBorder="1" applyAlignment="1" applyProtection="1">
      <alignment horizontal="right"/>
      <protection/>
    </xf>
    <xf numFmtId="172" fontId="14" fillId="0" borderId="0" xfId="0" applyNumberFormat="1" applyFont="1" applyBorder="1" applyAlignment="1" applyProtection="1">
      <alignment horizontal="right"/>
      <protection/>
    </xf>
    <xf numFmtId="172" fontId="18" fillId="0" borderId="27" xfId="0" applyNumberFormat="1" applyFont="1" applyBorder="1" applyAlignment="1" applyProtection="1">
      <alignment horizontal="right"/>
      <protection/>
    </xf>
    <xf numFmtId="175" fontId="14" fillId="0" borderId="0" xfId="0" applyNumberFormat="1" applyFont="1" applyBorder="1" applyAlignment="1" applyProtection="1">
      <alignment horizontal="center"/>
      <protection/>
    </xf>
    <xf numFmtId="3" fontId="14" fillId="0" borderId="0" xfId="0" applyNumberFormat="1" applyFont="1" applyBorder="1" applyAlignment="1" applyProtection="1">
      <alignment horizontal="right"/>
      <protection/>
    </xf>
    <xf numFmtId="174" fontId="14" fillId="0" borderId="0" xfId="0" applyNumberFormat="1" applyFont="1" applyBorder="1" applyAlignment="1" applyProtection="1">
      <alignment horizontal="center"/>
      <protection/>
    </xf>
    <xf numFmtId="3" fontId="18" fillId="0" borderId="27" xfId="0" applyNumberFormat="1" applyFont="1" applyBorder="1" applyAlignment="1" applyProtection="1">
      <alignment horizontal="right"/>
      <protection/>
    </xf>
    <xf numFmtId="172" fontId="14" fillId="0" borderId="0" xfId="0" applyNumberFormat="1" applyFont="1" applyBorder="1" applyAlignment="1" applyProtection="1" quotePrefix="1">
      <alignment horizontal="right"/>
      <protection/>
    </xf>
    <xf numFmtId="172" fontId="7" fillId="0" borderId="0" xfId="0" applyNumberFormat="1" applyFont="1" applyBorder="1" applyAlignment="1" applyProtection="1">
      <alignment horizontal="right"/>
      <protection/>
    </xf>
    <xf numFmtId="172" fontId="16" fillId="0" borderId="27" xfId="0" applyNumberFormat="1" applyFont="1" applyBorder="1" applyAlignment="1" applyProtection="1">
      <alignment horizontal="right"/>
      <protection/>
    </xf>
    <xf numFmtId="172" fontId="2" fillId="0" borderId="0" xfId="0" applyNumberFormat="1" applyFont="1" applyBorder="1" applyAlignment="1" applyProtection="1">
      <alignment horizontal="right"/>
      <protection/>
    </xf>
    <xf numFmtId="172" fontId="7" fillId="0" borderId="28" xfId="0" applyNumberFormat="1" applyFont="1" applyBorder="1" applyAlignment="1" applyProtection="1">
      <alignment horizontal="right"/>
      <protection/>
    </xf>
    <xf numFmtId="172" fontId="14" fillId="0" borderId="29" xfId="0" applyNumberFormat="1" applyFont="1" applyBorder="1" applyAlignment="1" applyProtection="1">
      <alignment horizontal="right"/>
      <protection/>
    </xf>
    <xf numFmtId="0" fontId="23" fillId="0" borderId="30" xfId="0" applyFont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 horizontal="center"/>
      <protection/>
    </xf>
    <xf numFmtId="0" fontId="23" fillId="0" borderId="32" xfId="0" applyFont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15" fillId="0" borderId="33" xfId="0" applyFont="1" applyBorder="1" applyAlignment="1" applyProtection="1">
      <alignment horizontal="center"/>
      <protection/>
    </xf>
    <xf numFmtId="0" fontId="26" fillId="0" borderId="0" xfId="0" applyFont="1" applyAlignment="1">
      <alignment horizontal="center" vertical="center"/>
    </xf>
    <xf numFmtId="0" fontId="26" fillId="0" borderId="34" xfId="0" applyFont="1" applyBorder="1" applyAlignment="1" applyProtection="1">
      <alignment horizontal="center" vertical="center"/>
      <protection/>
    </xf>
    <xf numFmtId="0" fontId="26" fillId="0" borderId="35" xfId="0" applyFont="1" applyBorder="1" applyAlignment="1" applyProtection="1">
      <alignment horizontal="center" vertical="center"/>
      <protection/>
    </xf>
    <xf numFmtId="0" fontId="26" fillId="0" borderId="35" xfId="0" applyFont="1" applyBorder="1" applyAlignment="1" applyProtection="1" quotePrefix="1">
      <alignment horizontal="center" vertical="center"/>
      <protection/>
    </xf>
    <xf numFmtId="3" fontId="21" fillId="0" borderId="13" xfId="0" applyNumberFormat="1" applyFont="1" applyBorder="1" applyAlignment="1" applyProtection="1">
      <alignment horizontal="right"/>
      <protection/>
    </xf>
    <xf numFmtId="3" fontId="21" fillId="0" borderId="13" xfId="0" applyNumberFormat="1" applyFont="1" applyBorder="1" applyAlignment="1" applyProtection="1">
      <alignment/>
      <protection/>
    </xf>
    <xf numFmtId="3" fontId="21" fillId="0" borderId="36" xfId="0" applyNumberFormat="1" applyFont="1" applyBorder="1" applyAlignment="1" applyProtection="1">
      <alignment/>
      <protection/>
    </xf>
    <xf numFmtId="3" fontId="46" fillId="0" borderId="13" xfId="0" applyNumberFormat="1" applyFont="1" applyBorder="1" applyAlignment="1" applyProtection="1">
      <alignment/>
      <protection/>
    </xf>
    <xf numFmtId="172" fontId="12" fillId="0" borderId="0" xfId="0" applyNumberFormat="1" applyFont="1" applyAlignment="1">
      <alignment/>
    </xf>
    <xf numFmtId="0" fontId="0" fillId="0" borderId="18" xfId="0" applyBorder="1" applyAlignment="1">
      <alignment/>
    </xf>
    <xf numFmtId="175" fontId="17" fillId="0" borderId="24" xfId="0" applyNumberFormat="1" applyFont="1" applyBorder="1" applyAlignment="1" applyProtection="1">
      <alignment horizontal="right" vertical="center"/>
      <protection/>
    </xf>
    <xf numFmtId="175" fontId="17" fillId="0" borderId="12" xfId="0" applyNumberFormat="1" applyFont="1" applyBorder="1" applyAlignment="1" applyProtection="1">
      <alignment horizontal="right" vertical="center"/>
      <protection/>
    </xf>
    <xf numFmtId="175" fontId="14" fillId="0" borderId="12" xfId="0" applyNumberFormat="1" applyFont="1" applyBorder="1" applyAlignment="1" applyProtection="1">
      <alignment horizontal="right" vertical="center"/>
      <protection/>
    </xf>
    <xf numFmtId="175" fontId="47" fillId="0" borderId="12" xfId="0" applyNumberFormat="1" applyFont="1" applyBorder="1" applyAlignment="1" applyProtection="1">
      <alignment vertical="center"/>
      <protection/>
    </xf>
    <xf numFmtId="175" fontId="17" fillId="0" borderId="0" xfId="0" applyNumberFormat="1" applyFont="1" applyBorder="1" applyAlignment="1" applyProtection="1">
      <alignment vertical="center"/>
      <protection/>
    </xf>
    <xf numFmtId="175" fontId="17" fillId="0" borderId="12" xfId="0" applyNumberFormat="1" applyFont="1" applyBorder="1" applyAlignment="1" applyProtection="1">
      <alignment vertical="center"/>
      <protection/>
    </xf>
    <xf numFmtId="175" fontId="14" fillId="0" borderId="24" xfId="0" applyNumberFormat="1" applyFont="1" applyBorder="1" applyAlignment="1" applyProtection="1">
      <alignment horizontal="right" vertical="center"/>
      <protection/>
    </xf>
    <xf numFmtId="175" fontId="48" fillId="0" borderId="12" xfId="0" applyNumberFormat="1" applyFont="1" applyBorder="1" applyAlignment="1" applyProtection="1">
      <alignment horizontal="right" vertical="center"/>
      <protection/>
    </xf>
    <xf numFmtId="175" fontId="7" fillId="0" borderId="0" xfId="0" applyNumberFormat="1" applyFont="1" applyBorder="1" applyAlignment="1" applyProtection="1">
      <alignment vertical="center"/>
      <protection/>
    </xf>
    <xf numFmtId="175" fontId="7" fillId="0" borderId="12" xfId="0" applyNumberFormat="1" applyFont="1" applyBorder="1" applyAlignment="1" applyProtection="1">
      <alignment vertical="center"/>
      <protection/>
    </xf>
    <xf numFmtId="175" fontId="14" fillId="0" borderId="12" xfId="0" applyNumberFormat="1" applyFont="1" applyBorder="1" applyAlignment="1" applyProtection="1">
      <alignment vertical="center"/>
      <protection/>
    </xf>
    <xf numFmtId="175" fontId="14" fillId="0" borderId="37" xfId="0" applyNumberFormat="1" applyFont="1" applyBorder="1" applyAlignment="1" applyProtection="1">
      <alignment horizontal="right" vertical="center"/>
      <protection/>
    </xf>
    <xf numFmtId="175" fontId="14" fillId="0" borderId="0" xfId="0" applyNumberFormat="1" applyFont="1" applyBorder="1" applyAlignment="1" applyProtection="1">
      <alignment horizontal="right" vertical="center"/>
      <protection/>
    </xf>
    <xf numFmtId="175" fontId="13" fillId="0" borderId="38" xfId="0" applyNumberFormat="1" applyFont="1" applyBorder="1" applyAlignment="1">
      <alignment vertical="center"/>
    </xf>
    <xf numFmtId="175" fontId="13" fillId="0" borderId="39" xfId="0" applyNumberFormat="1" applyFont="1" applyBorder="1" applyAlignment="1">
      <alignment vertical="center"/>
    </xf>
    <xf numFmtId="175" fontId="13" fillId="0" borderId="0" xfId="0" applyNumberFormat="1" applyFont="1" applyBorder="1" applyAlignment="1">
      <alignment vertical="center"/>
    </xf>
    <xf numFmtId="175" fontId="13" fillId="0" borderId="18" xfId="0" applyNumberFormat="1" applyFont="1" applyBorder="1" applyAlignment="1">
      <alignment vertical="center"/>
    </xf>
    <xf numFmtId="175" fontId="18" fillId="0" borderId="25" xfId="0" applyNumberFormat="1" applyFont="1" applyBorder="1" applyAlignment="1" applyProtection="1">
      <alignment horizontal="right" vertical="center"/>
      <protection/>
    </xf>
    <xf numFmtId="175" fontId="18" fillId="0" borderId="22" xfId="0" applyNumberFormat="1" applyFont="1" applyBorder="1" applyAlignment="1" applyProtection="1">
      <alignment horizontal="right" vertical="center"/>
      <protection/>
    </xf>
    <xf numFmtId="175" fontId="18" fillId="0" borderId="22" xfId="0" applyNumberFormat="1" applyFont="1" applyBorder="1" applyAlignment="1" applyProtection="1">
      <alignment vertical="center"/>
      <protection/>
    </xf>
    <xf numFmtId="175" fontId="18" fillId="0" borderId="35" xfId="0" applyNumberFormat="1" applyFont="1" applyBorder="1" applyAlignment="1" applyProtection="1">
      <alignment vertical="center"/>
      <protection/>
    </xf>
    <xf numFmtId="175" fontId="18" fillId="0" borderId="12" xfId="0" applyNumberFormat="1" applyFont="1" applyBorder="1" applyAlignment="1" applyProtection="1">
      <alignment vertical="center"/>
      <protection/>
    </xf>
    <xf numFmtId="175" fontId="18" fillId="0" borderId="12" xfId="0" applyNumberFormat="1" applyFont="1" applyBorder="1" applyAlignment="1" applyProtection="1">
      <alignment vertical="center"/>
      <protection/>
    </xf>
    <xf numFmtId="175" fontId="48" fillId="0" borderId="12" xfId="0" applyNumberFormat="1" applyFont="1" applyBorder="1" applyAlignment="1" applyProtection="1">
      <alignment vertical="center"/>
      <protection/>
    </xf>
    <xf numFmtId="175" fontId="7" fillId="0" borderId="35" xfId="0" applyNumberFormat="1" applyFont="1" applyBorder="1" applyAlignment="1" applyProtection="1">
      <alignment vertical="center"/>
      <protection/>
    </xf>
    <xf numFmtId="175" fontId="14" fillId="0" borderId="24" xfId="0" applyNumberFormat="1" applyFont="1" applyBorder="1" applyAlignment="1" applyProtection="1">
      <alignment horizontal="center" vertical="center"/>
      <protection/>
    </xf>
    <xf numFmtId="175" fontId="14" fillId="0" borderId="12" xfId="0" applyNumberFormat="1" applyFont="1" applyBorder="1" applyAlignment="1" applyProtection="1">
      <alignment horizontal="center" vertical="center"/>
      <protection/>
    </xf>
    <xf numFmtId="175" fontId="15" fillId="0" borderId="12" xfId="0" applyNumberFormat="1" applyFont="1" applyBorder="1" applyAlignment="1" applyProtection="1">
      <alignment vertical="center"/>
      <protection/>
    </xf>
    <xf numFmtId="175" fontId="2" fillId="0" borderId="35" xfId="0" applyNumberFormat="1" applyFont="1" applyBorder="1" applyAlignment="1" applyProtection="1">
      <alignment vertical="center"/>
      <protection/>
    </xf>
    <xf numFmtId="175" fontId="7" fillId="0" borderId="0" xfId="0" applyNumberFormat="1" applyFont="1" applyBorder="1" applyAlignment="1" applyProtection="1">
      <alignment vertical="center"/>
      <protection/>
    </xf>
    <xf numFmtId="175" fontId="7" fillId="0" borderId="18" xfId="0" applyNumberFormat="1" applyFont="1" applyBorder="1" applyAlignment="1" applyProtection="1">
      <alignment vertical="center"/>
      <protection/>
    </xf>
    <xf numFmtId="175" fontId="18" fillId="0" borderId="0" xfId="0" applyNumberFormat="1" applyFont="1" applyBorder="1" applyAlignment="1" applyProtection="1">
      <alignment vertical="center"/>
      <protection/>
    </xf>
    <xf numFmtId="175" fontId="18" fillId="0" borderId="18" xfId="0" applyNumberFormat="1" applyFont="1" applyBorder="1" applyAlignment="1" applyProtection="1">
      <alignment vertical="center"/>
      <protection/>
    </xf>
    <xf numFmtId="175" fontId="14" fillId="0" borderId="12" xfId="0" applyNumberFormat="1" applyFont="1" applyBorder="1" applyAlignment="1" applyProtection="1" quotePrefix="1">
      <alignment horizontal="right" vertical="center"/>
      <protection/>
    </xf>
    <xf numFmtId="0" fontId="17" fillId="0" borderId="0" xfId="0" applyFont="1" applyAlignment="1" applyProtection="1">
      <alignment horizontal="right"/>
      <protection/>
    </xf>
    <xf numFmtId="0" fontId="22" fillId="0" borderId="14" xfId="0" applyFont="1" applyBorder="1" applyAlignment="1" applyProtection="1">
      <alignment horizontal="center"/>
      <protection/>
    </xf>
    <xf numFmtId="3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/>
    </xf>
    <xf numFmtId="175" fontId="21" fillId="0" borderId="40" xfId="0" applyNumberFormat="1" applyFont="1" applyBorder="1" applyAlignment="1" applyProtection="1">
      <alignment horizontal="right"/>
      <protection/>
    </xf>
    <xf numFmtId="175" fontId="21" fillId="0" borderId="13" xfId="0" applyNumberFormat="1" applyFont="1" applyBorder="1" applyAlignment="1" applyProtection="1">
      <alignment horizontal="right"/>
      <protection/>
    </xf>
    <xf numFmtId="175" fontId="13" fillId="0" borderId="0" xfId="0" applyNumberFormat="1" applyFont="1" applyAlignment="1">
      <alignment/>
    </xf>
    <xf numFmtId="175" fontId="19" fillId="0" borderId="0" xfId="0" applyNumberFormat="1" applyFont="1" applyAlignment="1">
      <alignment/>
    </xf>
    <xf numFmtId="0" fontId="15" fillId="0" borderId="12" xfId="0" applyFont="1" applyBorder="1" applyAlignment="1" applyProtection="1">
      <alignment horizontal="left"/>
      <protection/>
    </xf>
    <xf numFmtId="38" fontId="14" fillId="0" borderId="0" xfId="44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33" xfId="0" applyFont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15" fillId="0" borderId="42" xfId="0" applyFont="1" applyBorder="1" applyAlignment="1" applyProtection="1">
      <alignment horizontal="center" vertical="center"/>
      <protection/>
    </xf>
    <xf numFmtId="0" fontId="25" fillId="0" borderId="43" xfId="0" applyFont="1" applyBorder="1" applyAlignment="1">
      <alignment horizontal="center" vertical="center"/>
    </xf>
    <xf numFmtId="0" fontId="27" fillId="0" borderId="44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38" fontId="28" fillId="0" borderId="0" xfId="44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[0]_DOT200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127"/>
  <sheetViews>
    <sheetView tabSelected="1" defaultGridColor="0" zoomScale="60" zoomScaleNormal="60" zoomScalePageLayoutView="0" colorId="8" workbookViewId="0" topLeftCell="A30">
      <selection activeCell="A1" sqref="A1:H109"/>
    </sheetView>
  </sheetViews>
  <sheetFormatPr defaultColWidth="11.4453125" defaultRowHeight="15"/>
  <cols>
    <col min="1" max="1" width="11.88671875" style="29" customWidth="1"/>
    <col min="2" max="2" width="58.3359375" style="0" customWidth="1"/>
    <col min="3" max="3" width="14.77734375" style="0" hidden="1" customWidth="1"/>
    <col min="4" max="5" width="16.88671875" style="0" hidden="1" customWidth="1"/>
    <col min="6" max="7" width="25.3359375" style="0" customWidth="1"/>
    <col min="8" max="8" width="12.77734375" style="0" hidden="1" customWidth="1"/>
    <col min="9" max="9" width="18.88671875" style="0" hidden="1" customWidth="1"/>
    <col min="10" max="10" width="6.77734375" style="0" hidden="1" customWidth="1"/>
    <col min="11" max="11" width="9.88671875" style="0" hidden="1" customWidth="1"/>
    <col min="12" max="12" width="18.6640625" style="0" hidden="1" customWidth="1"/>
    <col min="13" max="13" width="15.3359375" style="0" hidden="1" customWidth="1"/>
    <col min="14" max="29" width="11.4453125" style="0" customWidth="1"/>
    <col min="30" max="32" width="0" style="0" hidden="1" customWidth="1"/>
  </cols>
  <sheetData>
    <row r="1" spans="1:13" ht="22.5">
      <c r="A1" s="92" t="s">
        <v>43</v>
      </c>
      <c r="B1" s="4"/>
      <c r="C1" s="4"/>
      <c r="D1" s="4"/>
      <c r="E1" s="4"/>
      <c r="F1" s="14"/>
      <c r="G1" s="2"/>
      <c r="H1" s="2"/>
      <c r="I1" s="2"/>
      <c r="K1" s="2"/>
      <c r="L1" s="2"/>
      <c r="M1" s="2"/>
    </row>
    <row r="2" spans="1:13" ht="23.25">
      <c r="A2" s="92" t="s">
        <v>7</v>
      </c>
      <c r="B2" s="4"/>
      <c r="C2" s="4"/>
      <c r="D2" s="4"/>
      <c r="E2" s="4"/>
      <c r="F2" s="84"/>
      <c r="G2" s="170"/>
      <c r="H2" s="84"/>
      <c r="J2" s="2"/>
      <c r="K2" s="2"/>
      <c r="M2" s="84"/>
    </row>
    <row r="3" spans="1:13" ht="15.75">
      <c r="A3" s="20"/>
      <c r="B3" s="4"/>
      <c r="C3" s="4"/>
      <c r="D3" s="4"/>
      <c r="E3" s="4"/>
      <c r="F3" s="2"/>
      <c r="G3" s="2"/>
      <c r="H3" s="2"/>
      <c r="J3" s="2"/>
      <c r="K3" s="2"/>
      <c r="M3" s="2"/>
    </row>
    <row r="4" spans="1:13" ht="15.75" customHeight="1" hidden="1">
      <c r="A4" s="20"/>
      <c r="B4" s="4"/>
      <c r="C4" s="4"/>
      <c r="D4" s="4"/>
      <c r="E4" s="4"/>
      <c r="F4" s="2"/>
      <c r="G4" s="2"/>
      <c r="H4" s="2"/>
      <c r="J4" s="2"/>
      <c r="K4" s="2"/>
      <c r="M4" s="2"/>
    </row>
    <row r="5" spans="1:13" ht="15.75" customHeight="1" hidden="1">
      <c r="A5" s="20"/>
      <c r="B5" s="4"/>
      <c r="C5" s="4"/>
      <c r="D5" s="4"/>
      <c r="E5" s="4"/>
      <c r="F5" s="16"/>
      <c r="G5" s="2"/>
      <c r="H5" s="2"/>
      <c r="J5" s="2"/>
      <c r="K5" s="2"/>
      <c r="M5" s="2"/>
    </row>
    <row r="6" spans="1:13" ht="15.75">
      <c r="A6" s="20"/>
      <c r="B6" s="4"/>
      <c r="C6" s="4"/>
      <c r="D6" s="4"/>
      <c r="E6" s="4"/>
      <c r="F6" s="2"/>
      <c r="G6" s="2"/>
      <c r="H6" s="2"/>
      <c r="I6" s="2"/>
      <c r="K6" s="2"/>
      <c r="L6" s="2"/>
      <c r="M6" s="2"/>
    </row>
    <row r="7" spans="1:13" ht="15.75">
      <c r="A7" s="20"/>
      <c r="B7" s="4"/>
      <c r="C7" s="4"/>
      <c r="D7" s="4"/>
      <c r="E7" s="4"/>
      <c r="F7" s="2"/>
      <c r="G7" s="2"/>
      <c r="H7" s="2"/>
      <c r="I7" s="2"/>
      <c r="K7" s="2"/>
      <c r="L7" s="2"/>
      <c r="M7" s="2"/>
    </row>
    <row r="8" spans="1:13" ht="20.25">
      <c r="A8" s="21"/>
      <c r="B8" s="74" t="s">
        <v>52</v>
      </c>
      <c r="C8" s="5"/>
      <c r="D8" s="124" t="s">
        <v>44</v>
      </c>
      <c r="E8" s="5"/>
      <c r="F8" s="1"/>
      <c r="G8" s="2"/>
      <c r="H8" s="2"/>
      <c r="I8" s="2"/>
      <c r="K8" s="2"/>
      <c r="L8" s="2"/>
      <c r="M8" s="2"/>
    </row>
    <row r="9" spans="1:13" ht="20.25">
      <c r="A9" s="21"/>
      <c r="B9" s="74" t="s">
        <v>42</v>
      </c>
      <c r="C9" s="4"/>
      <c r="D9" s="4"/>
      <c r="E9" s="4"/>
      <c r="F9" s="1"/>
      <c r="G9" s="2"/>
      <c r="H9" s="2"/>
      <c r="I9" s="2"/>
      <c r="K9" s="2"/>
      <c r="L9" s="2"/>
      <c r="M9" s="2"/>
    </row>
    <row r="10" spans="1:13" ht="20.25">
      <c r="A10" s="21"/>
      <c r="B10" s="75" t="s">
        <v>25</v>
      </c>
      <c r="C10" s="6"/>
      <c r="D10" s="6"/>
      <c r="E10" s="6"/>
      <c r="G10" s="2"/>
      <c r="H10" s="2"/>
      <c r="I10" s="2"/>
      <c r="K10" s="2"/>
      <c r="L10" s="2"/>
      <c r="M10" s="2"/>
    </row>
    <row r="11" spans="1:13" ht="20.25">
      <c r="A11" s="21"/>
      <c r="B11" s="4"/>
      <c r="C11" s="4"/>
      <c r="D11" s="13"/>
      <c r="E11" s="13"/>
      <c r="F11" s="40"/>
      <c r="G11" s="190" t="s">
        <v>47</v>
      </c>
      <c r="H11" s="191"/>
      <c r="I11" s="40"/>
      <c r="K11" s="2"/>
      <c r="L11" s="190"/>
      <c r="M11" s="191"/>
    </row>
    <row r="12" spans="1:14" ht="20.25" customHeight="1">
      <c r="A12" s="22"/>
      <c r="B12" s="47"/>
      <c r="C12" s="48"/>
      <c r="D12" s="185" t="s">
        <v>29</v>
      </c>
      <c r="E12" s="186"/>
      <c r="F12" s="96"/>
      <c r="G12" s="183" t="s">
        <v>29</v>
      </c>
      <c r="H12" s="184"/>
      <c r="I12" s="187"/>
      <c r="J12" s="126"/>
      <c r="K12" s="127"/>
      <c r="L12" s="187"/>
      <c r="M12" s="125"/>
      <c r="N12" s="135"/>
    </row>
    <row r="13" spans="1:13" ht="20.25" customHeight="1">
      <c r="A13" s="78" t="s">
        <v>0</v>
      </c>
      <c r="B13" s="78"/>
      <c r="C13" s="83" t="s">
        <v>5</v>
      </c>
      <c r="D13" s="95" t="s">
        <v>34</v>
      </c>
      <c r="E13" s="93" t="s">
        <v>38</v>
      </c>
      <c r="F13" s="97" t="s">
        <v>46</v>
      </c>
      <c r="G13" s="171" t="s">
        <v>34</v>
      </c>
      <c r="H13" s="93" t="s">
        <v>38</v>
      </c>
      <c r="I13" s="188"/>
      <c r="J13" s="126"/>
      <c r="K13" s="127"/>
      <c r="L13" s="188"/>
      <c r="M13" s="93"/>
    </row>
    <row r="14" spans="1:13" ht="20.25">
      <c r="A14" s="78" t="s">
        <v>2</v>
      </c>
      <c r="B14" s="78" t="s">
        <v>1</v>
      </c>
      <c r="C14" s="83" t="s">
        <v>6</v>
      </c>
      <c r="D14" s="95" t="s">
        <v>35</v>
      </c>
      <c r="E14" s="93" t="s">
        <v>39</v>
      </c>
      <c r="F14" s="97" t="s">
        <v>48</v>
      </c>
      <c r="G14" s="93" t="s">
        <v>35</v>
      </c>
      <c r="H14" s="93" t="s">
        <v>39</v>
      </c>
      <c r="I14" s="188"/>
      <c r="J14" s="126"/>
      <c r="K14" s="128"/>
      <c r="L14" s="188"/>
      <c r="M14" s="93"/>
    </row>
    <row r="15" spans="1:13" ht="20.25">
      <c r="A15" s="59"/>
      <c r="B15" s="63"/>
      <c r="C15" s="83">
        <v>2008</v>
      </c>
      <c r="D15" s="95" t="s">
        <v>36</v>
      </c>
      <c r="E15" s="93" t="s">
        <v>40</v>
      </c>
      <c r="F15" s="98"/>
      <c r="G15" s="93" t="s">
        <v>36</v>
      </c>
      <c r="H15" s="93" t="s">
        <v>40</v>
      </c>
      <c r="I15" s="188"/>
      <c r="J15" s="126"/>
      <c r="K15" s="128"/>
      <c r="L15" s="188"/>
      <c r="M15" s="93"/>
    </row>
    <row r="16" spans="1:13" ht="20.25">
      <c r="A16" s="81"/>
      <c r="B16" s="82"/>
      <c r="C16" s="78">
        <v>2</v>
      </c>
      <c r="D16" s="95" t="s">
        <v>37</v>
      </c>
      <c r="E16" s="94" t="s">
        <v>41</v>
      </c>
      <c r="F16" s="98"/>
      <c r="G16" s="94" t="s">
        <v>37</v>
      </c>
      <c r="H16" s="94" t="s">
        <v>41</v>
      </c>
      <c r="I16" s="189"/>
      <c r="J16" s="126"/>
      <c r="K16" s="129"/>
      <c r="L16" s="189"/>
      <c r="M16" s="94"/>
    </row>
    <row r="17" spans="1:16" s="123" customFormat="1" ht="15">
      <c r="A17" s="120">
        <v>1</v>
      </c>
      <c r="B17" s="120">
        <v>2</v>
      </c>
      <c r="C17" s="120">
        <v>3</v>
      </c>
      <c r="D17" s="120">
        <v>4</v>
      </c>
      <c r="E17" s="121">
        <v>5</v>
      </c>
      <c r="F17" s="122">
        <v>3</v>
      </c>
      <c r="G17" s="120">
        <v>4</v>
      </c>
      <c r="H17" s="120">
        <v>7</v>
      </c>
      <c r="I17" s="120">
        <v>5</v>
      </c>
      <c r="J17" s="120">
        <v>5</v>
      </c>
      <c r="K17" s="120">
        <v>5</v>
      </c>
      <c r="L17" s="120">
        <v>6</v>
      </c>
      <c r="M17" s="120">
        <v>7</v>
      </c>
      <c r="P17" s="172"/>
    </row>
    <row r="18" spans="1:13" ht="15.75">
      <c r="A18" s="23"/>
      <c r="B18" s="50"/>
      <c r="C18" s="50"/>
      <c r="D18" s="50"/>
      <c r="E18" s="106"/>
      <c r="F18" s="99"/>
      <c r="G18" s="49"/>
      <c r="H18" s="49"/>
      <c r="I18" s="51"/>
      <c r="J18" s="42"/>
      <c r="K18" s="12"/>
      <c r="L18" s="51"/>
      <c r="M18" s="49"/>
    </row>
    <row r="19" spans="1:13" s="18" customFormat="1" ht="23.25" thickBot="1">
      <c r="A19" s="52">
        <v>803</v>
      </c>
      <c r="B19" s="19" t="s">
        <v>30</v>
      </c>
      <c r="C19" s="69">
        <f>C21</f>
        <v>354323000</v>
      </c>
      <c r="D19" s="70">
        <v>210000</v>
      </c>
      <c r="E19" s="119"/>
      <c r="F19" s="176">
        <f>F21</f>
        <v>432096.99999999994</v>
      </c>
      <c r="G19" s="177">
        <f>G22</f>
        <v>215</v>
      </c>
      <c r="H19" s="130">
        <f>H22</f>
        <v>0</v>
      </c>
      <c r="I19" s="133">
        <f>I21</f>
        <v>5997.999999999999</v>
      </c>
      <c r="J19" s="132" t="e">
        <f>F19/#REF!*100</f>
        <v>#REF!</v>
      </c>
      <c r="K19" s="131"/>
      <c r="L19" s="131">
        <f>F19-I19</f>
        <v>426098.99999999994</v>
      </c>
      <c r="M19" s="130">
        <f>M22</f>
        <v>210</v>
      </c>
    </row>
    <row r="20" spans="1:13" s="18" customFormat="1" ht="21" thickTop="1">
      <c r="A20" s="24"/>
      <c r="B20" s="36"/>
      <c r="C20" s="71"/>
      <c r="D20" s="71"/>
      <c r="E20" s="107"/>
      <c r="F20" s="100"/>
      <c r="G20" s="71"/>
      <c r="H20" s="71"/>
      <c r="I20" s="62"/>
      <c r="J20" s="43"/>
      <c r="K20" s="37"/>
      <c r="L20" s="62"/>
      <c r="M20" s="71"/>
    </row>
    <row r="21" spans="1:13" s="18" customFormat="1" ht="23.25">
      <c r="A21" s="41" t="s">
        <v>27</v>
      </c>
      <c r="B21" s="76" t="s">
        <v>26</v>
      </c>
      <c r="C21" s="71">
        <f>C22+C23</f>
        <v>354323000</v>
      </c>
      <c r="D21" s="71">
        <v>210000</v>
      </c>
      <c r="E21" s="107"/>
      <c r="F21" s="136">
        <f>F22+F23+F24</f>
        <v>432096.99999999994</v>
      </c>
      <c r="G21" s="137">
        <f>G22</f>
        <v>215</v>
      </c>
      <c r="H21" s="138">
        <f>H22</f>
        <v>0</v>
      </c>
      <c r="I21" s="139">
        <f>I22</f>
        <v>5997.999999999999</v>
      </c>
      <c r="J21" s="140"/>
      <c r="K21" s="141"/>
      <c r="L21" s="141">
        <f>F21-I21</f>
        <v>426098.99999999994</v>
      </c>
      <c r="M21" s="137">
        <f>M22</f>
        <v>210</v>
      </c>
    </row>
    <row r="22" spans="1:13" s="18" customFormat="1" ht="20.25">
      <c r="A22" s="78">
        <v>80306</v>
      </c>
      <c r="B22" s="60" t="s">
        <v>3</v>
      </c>
      <c r="C22" s="61">
        <f>C27+C31+C35+C39+C43+C47+C51+C55+C59+C63+C67+C71+C75+C79+C83+C87+C91+C95</f>
        <v>333477000</v>
      </c>
      <c r="D22" s="61">
        <v>210000</v>
      </c>
      <c r="E22" s="108"/>
      <c r="F22" s="142">
        <f>F27+F31+F35+F39+F43+F47+F51+F55+F59+F63+F67+F71+F75+F79+F83+F87+F91+F95+F105</f>
        <v>407191.99999999994</v>
      </c>
      <c r="G22" s="138">
        <f>G27+G31+G35+G39+G43+G47+G51+G55+G59+G63+G67+G71+G75+G79+G83+G87+G91+G95+G99</f>
        <v>215</v>
      </c>
      <c r="H22" s="138">
        <f>H27+H31+H35+H39+H43+H47+H51+H55+H59+H63+H67+H71+H75+H79+H83+H87+H91+H95+H99</f>
        <v>0</v>
      </c>
      <c r="I22" s="143">
        <f>I27+I31+I35+I39+I43+I47+I51+I55+I59+I63+I67+I71+I75+I79+I83+I87+I91+I95</f>
        <v>5997.999999999999</v>
      </c>
      <c r="J22" s="144"/>
      <c r="K22" s="145"/>
      <c r="L22" s="146">
        <f>F22-I22</f>
        <v>401193.99999999994</v>
      </c>
      <c r="M22" s="138">
        <f>M27+M31+M35+M39+M43+M47+M51+M55+M59+M63+M67+M71+M75+M79+M83+M87+M91+M95+M99</f>
        <v>210</v>
      </c>
    </row>
    <row r="23" spans="1:15" s="18" customFormat="1" ht="20.25">
      <c r="A23" s="78">
        <v>80309</v>
      </c>
      <c r="B23" s="60" t="s">
        <v>4</v>
      </c>
      <c r="C23" s="61">
        <f>C28+C32+C36+C40+C44+C48+C52+C56+C60+C64+C68+C72+C76+C80+C84+C88+C92+C96</f>
        <v>20846000</v>
      </c>
      <c r="D23" s="61"/>
      <c r="E23" s="108"/>
      <c r="F23" s="147">
        <f>F28+F32+F36+F40+F44+F48+F52+F56+F60+F64+F68+F72+F76+F80+F84+F88+F92+F96+F106</f>
        <v>24855</v>
      </c>
      <c r="G23" s="138">
        <v>0</v>
      </c>
      <c r="H23" s="148">
        <f>H28+H32+H36+H40+H44+H48+H52+H56+H60+H64+H68+H72+H76+H80+H84+H88+H92+H96</f>
        <v>0</v>
      </c>
      <c r="I23" s="138">
        <f>I28+I32+I36+I40+I44+I48+I52+I56+I60+I64+I68+I72+I76+I80+I84+I88+I92+I96</f>
        <v>0</v>
      </c>
      <c r="J23" s="149"/>
      <c r="K23" s="150"/>
      <c r="L23" s="146">
        <f>F23-I23</f>
        <v>24855</v>
      </c>
      <c r="M23" s="138">
        <v>0</v>
      </c>
      <c r="O23" s="178"/>
    </row>
    <row r="24" spans="1:13" s="18" customFormat="1" ht="20.25">
      <c r="A24" s="78"/>
      <c r="B24" s="180" t="s">
        <v>51</v>
      </c>
      <c r="C24" s="61"/>
      <c r="D24" s="61"/>
      <c r="E24" s="108"/>
      <c r="F24" s="142">
        <v>50</v>
      </c>
      <c r="G24" s="138"/>
      <c r="H24" s="138"/>
      <c r="I24" s="146"/>
      <c r="J24" s="151"/>
      <c r="K24" s="152"/>
      <c r="L24" s="146"/>
      <c r="M24" s="138"/>
    </row>
    <row r="25" spans="1:13" s="18" customFormat="1" ht="20.25">
      <c r="A25" s="78"/>
      <c r="B25" s="60"/>
      <c r="C25" s="61"/>
      <c r="D25" s="61"/>
      <c r="E25" s="108"/>
      <c r="F25" s="142"/>
      <c r="G25" s="138"/>
      <c r="H25" s="138"/>
      <c r="I25" s="146"/>
      <c r="J25" s="151"/>
      <c r="K25" s="152"/>
      <c r="L25" s="146"/>
      <c r="M25" s="138"/>
    </row>
    <row r="26" spans="1:13" s="88" customFormat="1" ht="23.25">
      <c r="A26" s="85"/>
      <c r="B26" s="86" t="s">
        <v>8</v>
      </c>
      <c r="C26" s="87">
        <f>SUM(C27:C28)</f>
        <v>12785700</v>
      </c>
      <c r="D26" s="87"/>
      <c r="E26" s="109"/>
      <c r="F26" s="153">
        <f>SUM(F27:F28)</f>
        <v>15115.8</v>
      </c>
      <c r="G26" s="154"/>
      <c r="H26" s="154"/>
      <c r="I26" s="155"/>
      <c r="J26" s="156"/>
      <c r="K26" s="157"/>
      <c r="L26" s="158">
        <f>L27+L28</f>
        <v>14900.3</v>
      </c>
      <c r="M26" s="154"/>
    </row>
    <row r="27" spans="1:15" s="18" customFormat="1" ht="23.25" customHeight="1">
      <c r="A27" s="78">
        <v>80306</v>
      </c>
      <c r="B27" s="60" t="s">
        <v>3</v>
      </c>
      <c r="C27" s="61">
        <v>12126700</v>
      </c>
      <c r="D27" s="61">
        <v>10000</v>
      </c>
      <c r="E27" s="108"/>
      <c r="F27" s="142">
        <v>14190.8</v>
      </c>
      <c r="G27" s="138">
        <v>12</v>
      </c>
      <c r="H27" s="138"/>
      <c r="I27" s="159">
        <v>215.5</v>
      </c>
      <c r="J27" s="160"/>
      <c r="K27" s="145"/>
      <c r="L27" s="146">
        <f aca="true" t="shared" si="0" ref="L27:L88">F27-I27</f>
        <v>13975.3</v>
      </c>
      <c r="M27" s="138">
        <v>10</v>
      </c>
      <c r="O27" s="178"/>
    </row>
    <row r="28" spans="1:13" s="18" customFormat="1" ht="20.25">
      <c r="A28" s="78">
        <v>80309</v>
      </c>
      <c r="B28" s="60" t="s">
        <v>4</v>
      </c>
      <c r="C28" s="61">
        <v>659000</v>
      </c>
      <c r="D28" s="61"/>
      <c r="E28" s="108"/>
      <c r="F28" s="142">
        <v>925</v>
      </c>
      <c r="G28" s="138"/>
      <c r="H28" s="138"/>
      <c r="I28" s="146">
        <v>0</v>
      </c>
      <c r="J28" s="160"/>
      <c r="K28" s="145"/>
      <c r="L28" s="146">
        <f t="shared" si="0"/>
        <v>925</v>
      </c>
      <c r="M28" s="138"/>
    </row>
    <row r="29" spans="1:13" s="18" customFormat="1" ht="20.25">
      <c r="A29" s="78"/>
      <c r="B29" s="63"/>
      <c r="C29" s="64"/>
      <c r="D29" s="64"/>
      <c r="E29" s="110"/>
      <c r="F29" s="161"/>
      <c r="G29" s="162"/>
      <c r="H29" s="162"/>
      <c r="I29" s="146"/>
      <c r="J29" s="160"/>
      <c r="K29" s="145"/>
      <c r="L29" s="146"/>
      <c r="M29" s="162"/>
    </row>
    <row r="30" spans="1:15" s="88" customFormat="1" ht="23.25">
      <c r="A30" s="85"/>
      <c r="B30" s="86" t="s">
        <v>9</v>
      </c>
      <c r="C30" s="87">
        <f>SUM(C31:C32)</f>
        <v>15932300</v>
      </c>
      <c r="D30" s="87"/>
      <c r="E30" s="109"/>
      <c r="F30" s="153">
        <f>SUM(F31:F32)</f>
        <v>19516</v>
      </c>
      <c r="G30" s="154"/>
      <c r="H30" s="154"/>
      <c r="I30" s="155"/>
      <c r="J30" s="156"/>
      <c r="K30" s="157"/>
      <c r="L30" s="163">
        <f>L31+L32</f>
        <v>19240.3</v>
      </c>
      <c r="M30" s="154"/>
      <c r="O30" s="179"/>
    </row>
    <row r="31" spans="1:13" s="18" customFormat="1" ht="20.25">
      <c r="A31" s="78">
        <v>80306</v>
      </c>
      <c r="B31" s="60" t="s">
        <v>3</v>
      </c>
      <c r="C31" s="61">
        <v>15028300</v>
      </c>
      <c r="D31" s="61">
        <v>11000</v>
      </c>
      <c r="E31" s="108"/>
      <c r="F31" s="142">
        <v>18423</v>
      </c>
      <c r="G31" s="138">
        <v>11</v>
      </c>
      <c r="H31" s="138"/>
      <c r="I31" s="159">
        <v>275.7</v>
      </c>
      <c r="J31" s="160"/>
      <c r="K31" s="145"/>
      <c r="L31" s="146">
        <f t="shared" si="0"/>
        <v>18147.3</v>
      </c>
      <c r="M31" s="138">
        <v>11</v>
      </c>
    </row>
    <row r="32" spans="1:13" s="30" customFormat="1" ht="20.25">
      <c r="A32" s="78">
        <v>80309</v>
      </c>
      <c r="B32" s="60" t="s">
        <v>4</v>
      </c>
      <c r="C32" s="61">
        <v>904000</v>
      </c>
      <c r="D32" s="61"/>
      <c r="E32" s="108"/>
      <c r="F32" s="142">
        <v>1093</v>
      </c>
      <c r="G32" s="138"/>
      <c r="H32" s="138"/>
      <c r="I32" s="146">
        <v>0</v>
      </c>
      <c r="J32" s="160"/>
      <c r="K32" s="145"/>
      <c r="L32" s="146">
        <f t="shared" si="0"/>
        <v>1093</v>
      </c>
      <c r="M32" s="138"/>
    </row>
    <row r="33" spans="1:13" s="18" customFormat="1" ht="20.25">
      <c r="A33" s="78"/>
      <c r="B33" s="60"/>
      <c r="C33" s="61"/>
      <c r="D33" s="61"/>
      <c r="E33" s="108"/>
      <c r="F33" s="142"/>
      <c r="G33" s="138"/>
      <c r="H33" s="138"/>
      <c r="I33" s="146"/>
      <c r="J33" s="160"/>
      <c r="K33" s="145"/>
      <c r="L33" s="146"/>
      <c r="M33" s="138"/>
    </row>
    <row r="34" spans="1:13" s="90" customFormat="1" ht="23.25">
      <c r="A34" s="89"/>
      <c r="B34" s="86" t="s">
        <v>10</v>
      </c>
      <c r="C34" s="87">
        <f>SUM(C35:C36)</f>
        <v>17192600</v>
      </c>
      <c r="D34" s="87"/>
      <c r="E34" s="109"/>
      <c r="F34" s="153">
        <f>SUM(F35:F36)</f>
        <v>21041.6</v>
      </c>
      <c r="G34" s="154"/>
      <c r="H34" s="154"/>
      <c r="I34" s="155"/>
      <c r="J34" s="156"/>
      <c r="K34" s="157"/>
      <c r="L34" s="163">
        <f>L35+L36</f>
        <v>20752.3</v>
      </c>
      <c r="M34" s="154"/>
    </row>
    <row r="35" spans="1:13" s="18" customFormat="1" ht="20.25">
      <c r="A35" s="78">
        <v>80306</v>
      </c>
      <c r="B35" s="60" t="s">
        <v>3</v>
      </c>
      <c r="C35" s="61">
        <v>15884600</v>
      </c>
      <c r="D35" s="65">
        <v>10000</v>
      </c>
      <c r="E35" s="111"/>
      <c r="F35" s="142">
        <v>19468.6</v>
      </c>
      <c r="G35" s="138">
        <v>11</v>
      </c>
      <c r="H35" s="138"/>
      <c r="I35" s="159">
        <v>289.3</v>
      </c>
      <c r="J35" s="160"/>
      <c r="K35" s="145"/>
      <c r="L35" s="146">
        <f t="shared" si="0"/>
        <v>19179.3</v>
      </c>
      <c r="M35" s="138">
        <v>10</v>
      </c>
    </row>
    <row r="36" spans="1:13" s="18" customFormat="1" ht="20.25">
      <c r="A36" s="78">
        <v>80309</v>
      </c>
      <c r="B36" s="60" t="s">
        <v>4</v>
      </c>
      <c r="C36" s="61">
        <v>1308000</v>
      </c>
      <c r="D36" s="61"/>
      <c r="E36" s="108"/>
      <c r="F36" s="142">
        <v>1573</v>
      </c>
      <c r="G36" s="138"/>
      <c r="H36" s="138"/>
      <c r="I36" s="146">
        <v>0</v>
      </c>
      <c r="J36" s="160"/>
      <c r="K36" s="145"/>
      <c r="L36" s="146">
        <f t="shared" si="0"/>
        <v>1573</v>
      </c>
      <c r="M36" s="138"/>
    </row>
    <row r="37" spans="1:13" s="30" customFormat="1" ht="20.25">
      <c r="A37" s="78"/>
      <c r="B37" s="60"/>
      <c r="C37" s="61"/>
      <c r="D37" s="61"/>
      <c r="E37" s="108"/>
      <c r="F37" s="142"/>
      <c r="G37" s="138"/>
      <c r="H37" s="138"/>
      <c r="I37" s="146"/>
      <c r="J37" s="160"/>
      <c r="K37" s="145"/>
      <c r="L37" s="146"/>
      <c r="M37" s="138"/>
    </row>
    <row r="38" spans="1:13" s="88" customFormat="1" ht="23.25">
      <c r="A38" s="85"/>
      <c r="B38" s="86" t="s">
        <v>11</v>
      </c>
      <c r="C38" s="87">
        <f>SUM(C39:C40)</f>
        <v>22678400</v>
      </c>
      <c r="D38" s="87"/>
      <c r="E38" s="109"/>
      <c r="F38" s="153">
        <f>SUM(F39:F40)</f>
        <v>26559.6</v>
      </c>
      <c r="G38" s="154"/>
      <c r="H38" s="154"/>
      <c r="I38" s="155"/>
      <c r="J38" s="156"/>
      <c r="K38" s="157"/>
      <c r="L38" s="163">
        <f>L39+L40</f>
        <v>26172.1</v>
      </c>
      <c r="M38" s="154"/>
    </row>
    <row r="39" spans="1:13" s="17" customFormat="1" ht="20.25">
      <c r="A39" s="78">
        <v>80306</v>
      </c>
      <c r="B39" s="60" t="s">
        <v>3</v>
      </c>
      <c r="C39" s="61">
        <v>21695400</v>
      </c>
      <c r="D39" s="61">
        <v>14000</v>
      </c>
      <c r="E39" s="108"/>
      <c r="F39" s="142">
        <v>25612.6</v>
      </c>
      <c r="G39" s="138">
        <v>14</v>
      </c>
      <c r="H39" s="138"/>
      <c r="I39" s="159">
        <v>387.5</v>
      </c>
      <c r="J39" s="160"/>
      <c r="K39" s="145"/>
      <c r="L39" s="146">
        <f t="shared" si="0"/>
        <v>25225.1</v>
      </c>
      <c r="M39" s="138">
        <v>14</v>
      </c>
    </row>
    <row r="40" spans="1:13" s="18" customFormat="1" ht="20.25">
      <c r="A40" s="78">
        <v>80309</v>
      </c>
      <c r="B40" s="60" t="s">
        <v>4</v>
      </c>
      <c r="C40" s="61">
        <v>983000</v>
      </c>
      <c r="D40" s="61"/>
      <c r="E40" s="108"/>
      <c r="F40" s="142">
        <v>947</v>
      </c>
      <c r="G40" s="138"/>
      <c r="H40" s="138"/>
      <c r="I40" s="146">
        <v>0</v>
      </c>
      <c r="J40" s="160"/>
      <c r="K40" s="145"/>
      <c r="L40" s="146">
        <f t="shared" si="0"/>
        <v>947</v>
      </c>
      <c r="M40" s="138"/>
    </row>
    <row r="41" spans="1:13" s="18" customFormat="1" ht="20.25">
      <c r="A41" s="78"/>
      <c r="B41" s="63"/>
      <c r="C41" s="66"/>
      <c r="D41" s="66"/>
      <c r="E41" s="112"/>
      <c r="F41" s="161"/>
      <c r="G41" s="162"/>
      <c r="H41" s="162"/>
      <c r="I41" s="146"/>
      <c r="J41" s="160"/>
      <c r="K41" s="145"/>
      <c r="L41" s="146"/>
      <c r="M41" s="162"/>
    </row>
    <row r="42" spans="1:13" s="88" customFormat="1" ht="23.25">
      <c r="A42" s="85"/>
      <c r="B42" s="86" t="s">
        <v>12</v>
      </c>
      <c r="C42" s="91">
        <f>SUM(C43:C44)</f>
        <v>17560700</v>
      </c>
      <c r="D42" s="91"/>
      <c r="E42" s="113"/>
      <c r="F42" s="153">
        <f>SUM(F43:F44)</f>
        <v>20715.8</v>
      </c>
      <c r="G42" s="154"/>
      <c r="H42" s="154"/>
      <c r="I42" s="155"/>
      <c r="J42" s="156"/>
      <c r="K42" s="157"/>
      <c r="L42" s="163">
        <f>L43+L44</f>
        <v>20416.7</v>
      </c>
      <c r="M42" s="154"/>
    </row>
    <row r="43" spans="1:13" s="18" customFormat="1" ht="20.25">
      <c r="A43" s="78">
        <v>80306</v>
      </c>
      <c r="B43" s="60" t="s">
        <v>3</v>
      </c>
      <c r="C43" s="61">
        <v>16647700</v>
      </c>
      <c r="D43" s="61">
        <v>10000</v>
      </c>
      <c r="E43" s="108"/>
      <c r="F43" s="142">
        <v>19706.8</v>
      </c>
      <c r="G43" s="138">
        <v>11</v>
      </c>
      <c r="H43" s="138"/>
      <c r="I43" s="159">
        <v>299.1</v>
      </c>
      <c r="J43" s="160"/>
      <c r="K43" s="145"/>
      <c r="L43" s="146">
        <f t="shared" si="0"/>
        <v>19407.7</v>
      </c>
      <c r="M43" s="138">
        <v>10</v>
      </c>
    </row>
    <row r="44" spans="1:13" s="18" customFormat="1" ht="18" customHeight="1">
      <c r="A44" s="78">
        <v>80309</v>
      </c>
      <c r="B44" s="60" t="s">
        <v>4</v>
      </c>
      <c r="C44" s="61">
        <v>913000</v>
      </c>
      <c r="D44" s="61"/>
      <c r="E44" s="108"/>
      <c r="F44" s="142">
        <v>1009</v>
      </c>
      <c r="G44" s="138"/>
      <c r="H44" s="138"/>
      <c r="I44" s="146">
        <v>0</v>
      </c>
      <c r="J44" s="160"/>
      <c r="K44" s="145"/>
      <c r="L44" s="146">
        <f t="shared" si="0"/>
        <v>1009</v>
      </c>
      <c r="M44" s="138"/>
    </row>
    <row r="45" spans="1:13" s="30" customFormat="1" ht="20.25">
      <c r="A45" s="78"/>
      <c r="B45" s="60"/>
      <c r="C45" s="61"/>
      <c r="D45" s="61"/>
      <c r="E45" s="108"/>
      <c r="F45" s="142"/>
      <c r="G45" s="138"/>
      <c r="H45" s="138"/>
      <c r="I45" s="146"/>
      <c r="J45" s="160"/>
      <c r="K45" s="145"/>
      <c r="L45" s="146"/>
      <c r="M45" s="138"/>
    </row>
    <row r="46" spans="1:13" s="88" customFormat="1" ht="23.25">
      <c r="A46" s="85"/>
      <c r="B46" s="86" t="s">
        <v>13</v>
      </c>
      <c r="C46" s="87">
        <f>SUM(C47:C48)</f>
        <v>20779000</v>
      </c>
      <c r="D46" s="87"/>
      <c r="E46" s="109"/>
      <c r="F46" s="153">
        <f>SUM(F47:F48)</f>
        <v>23843.4</v>
      </c>
      <c r="G46" s="154"/>
      <c r="H46" s="154"/>
      <c r="I46" s="155"/>
      <c r="J46" s="156"/>
      <c r="K46" s="157"/>
      <c r="L46" s="163">
        <f>L47+L48</f>
        <v>23489.7</v>
      </c>
      <c r="M46" s="154"/>
    </row>
    <row r="47" spans="1:14" s="17" customFormat="1" ht="20.25">
      <c r="A47" s="78">
        <v>80306</v>
      </c>
      <c r="B47" s="60" t="s">
        <v>3</v>
      </c>
      <c r="C47" s="61">
        <v>19678000</v>
      </c>
      <c r="D47" s="61">
        <v>10000</v>
      </c>
      <c r="E47" s="108"/>
      <c r="F47" s="142">
        <v>22584.4</v>
      </c>
      <c r="G47" s="138">
        <v>11</v>
      </c>
      <c r="H47" s="138"/>
      <c r="I47" s="159">
        <v>353.7</v>
      </c>
      <c r="J47" s="164"/>
      <c r="K47" s="145"/>
      <c r="L47" s="146">
        <f t="shared" si="0"/>
        <v>22230.7</v>
      </c>
      <c r="M47" s="138">
        <v>10</v>
      </c>
      <c r="N47" s="134"/>
    </row>
    <row r="48" spans="1:13" s="18" customFormat="1" ht="20.25">
      <c r="A48" s="78">
        <v>80309</v>
      </c>
      <c r="B48" s="60" t="s">
        <v>4</v>
      </c>
      <c r="C48" s="61">
        <v>1101000</v>
      </c>
      <c r="D48" s="61"/>
      <c r="E48" s="108"/>
      <c r="F48" s="142">
        <v>1259</v>
      </c>
      <c r="G48" s="138"/>
      <c r="H48" s="138"/>
      <c r="I48" s="146">
        <v>0</v>
      </c>
      <c r="J48" s="160"/>
      <c r="K48" s="145"/>
      <c r="L48" s="146">
        <f t="shared" si="0"/>
        <v>1259</v>
      </c>
      <c r="M48" s="138"/>
    </row>
    <row r="49" spans="1:13" s="18" customFormat="1" ht="20.25">
      <c r="A49" s="78"/>
      <c r="B49" s="63"/>
      <c r="C49" s="66"/>
      <c r="D49" s="66"/>
      <c r="E49" s="112"/>
      <c r="F49" s="161"/>
      <c r="G49" s="162"/>
      <c r="H49" s="162"/>
      <c r="I49" s="146"/>
      <c r="J49" s="160"/>
      <c r="K49" s="145"/>
      <c r="L49" s="146"/>
      <c r="M49" s="162"/>
    </row>
    <row r="50" spans="1:13" s="88" customFormat="1" ht="23.25">
      <c r="A50" s="85"/>
      <c r="B50" s="86" t="s">
        <v>45</v>
      </c>
      <c r="C50" s="91">
        <f>SUM(C51:C52)</f>
        <v>36722100</v>
      </c>
      <c r="D50" s="91"/>
      <c r="E50" s="113"/>
      <c r="F50" s="153">
        <f>SUM(F51:F52)</f>
        <v>41804.8</v>
      </c>
      <c r="G50" s="154"/>
      <c r="H50" s="154"/>
      <c r="I50" s="155"/>
      <c r="J50" s="156"/>
      <c r="K50" s="157"/>
      <c r="L50" s="163">
        <f>L51+L52</f>
        <v>41177.3</v>
      </c>
      <c r="M50" s="154"/>
    </row>
    <row r="51" spans="1:13" s="18" customFormat="1" ht="20.25">
      <c r="A51" s="78">
        <v>80306</v>
      </c>
      <c r="B51" s="60" t="s">
        <v>3</v>
      </c>
      <c r="C51" s="61">
        <v>35447100</v>
      </c>
      <c r="D51" s="61">
        <v>14000</v>
      </c>
      <c r="E51" s="108"/>
      <c r="F51" s="142">
        <v>40267.8</v>
      </c>
      <c r="G51" s="138">
        <v>14</v>
      </c>
      <c r="H51" s="138"/>
      <c r="I51" s="159">
        <v>627.5</v>
      </c>
      <c r="J51" s="164"/>
      <c r="K51" s="145"/>
      <c r="L51" s="146">
        <f t="shared" si="0"/>
        <v>39640.3</v>
      </c>
      <c r="M51" s="138">
        <v>14</v>
      </c>
    </row>
    <row r="52" spans="1:13" s="18" customFormat="1" ht="20.25">
      <c r="A52" s="78">
        <v>80309</v>
      </c>
      <c r="B52" s="60" t="s">
        <v>4</v>
      </c>
      <c r="C52" s="61">
        <v>1275000</v>
      </c>
      <c r="D52" s="61"/>
      <c r="E52" s="108"/>
      <c r="F52" s="142">
        <v>1537</v>
      </c>
      <c r="G52" s="138"/>
      <c r="H52" s="138"/>
      <c r="I52" s="146">
        <v>0</v>
      </c>
      <c r="J52" s="160"/>
      <c r="K52" s="145"/>
      <c r="L52" s="146">
        <f t="shared" si="0"/>
        <v>1537</v>
      </c>
      <c r="M52" s="138"/>
    </row>
    <row r="53" spans="1:13" s="30" customFormat="1" ht="20.25">
      <c r="A53" s="78"/>
      <c r="B53" s="60"/>
      <c r="C53" s="61"/>
      <c r="D53" s="61"/>
      <c r="E53" s="108"/>
      <c r="F53" s="142"/>
      <c r="G53" s="138"/>
      <c r="H53" s="138"/>
      <c r="I53" s="146"/>
      <c r="J53" s="160"/>
      <c r="K53" s="145"/>
      <c r="L53" s="146"/>
      <c r="M53" s="138"/>
    </row>
    <row r="54" spans="1:13" s="88" customFormat="1" ht="23.25">
      <c r="A54" s="85"/>
      <c r="B54" s="86" t="s">
        <v>14</v>
      </c>
      <c r="C54" s="87">
        <f>SUM(C55:C56)</f>
        <v>16900500</v>
      </c>
      <c r="D54" s="87"/>
      <c r="E54" s="109"/>
      <c r="F54" s="153">
        <f>SUM(F55:F56)</f>
        <v>19336.8</v>
      </c>
      <c r="G54" s="154"/>
      <c r="H54" s="154"/>
      <c r="I54" s="155"/>
      <c r="J54" s="156"/>
      <c r="K54" s="157"/>
      <c r="L54" s="163">
        <f>L55+L56</f>
        <v>19048.7</v>
      </c>
      <c r="M54" s="154"/>
    </row>
    <row r="55" spans="1:13" s="17" customFormat="1" ht="20.25">
      <c r="A55" s="78">
        <v>80306</v>
      </c>
      <c r="B55" s="60" t="s">
        <v>3</v>
      </c>
      <c r="C55" s="61">
        <v>16045500</v>
      </c>
      <c r="D55" s="61">
        <v>12000</v>
      </c>
      <c r="E55" s="108"/>
      <c r="F55" s="142">
        <v>18467.8</v>
      </c>
      <c r="G55" s="138">
        <v>12</v>
      </c>
      <c r="H55" s="138"/>
      <c r="I55" s="159">
        <v>288.1</v>
      </c>
      <c r="J55" s="164"/>
      <c r="K55" s="145"/>
      <c r="L55" s="146">
        <f t="shared" si="0"/>
        <v>18179.7</v>
      </c>
      <c r="M55" s="138">
        <v>12</v>
      </c>
    </row>
    <row r="56" spans="1:13" s="18" customFormat="1" ht="20.25">
      <c r="A56" s="78">
        <v>80309</v>
      </c>
      <c r="B56" s="60" t="s">
        <v>4</v>
      </c>
      <c r="C56" s="61">
        <v>855000</v>
      </c>
      <c r="D56" s="61"/>
      <c r="E56" s="108"/>
      <c r="F56" s="142">
        <v>869</v>
      </c>
      <c r="G56" s="138"/>
      <c r="H56" s="138"/>
      <c r="I56" s="146">
        <v>0</v>
      </c>
      <c r="J56" s="165"/>
      <c r="K56" s="166"/>
      <c r="L56" s="146">
        <f t="shared" si="0"/>
        <v>869</v>
      </c>
      <c r="M56" s="138"/>
    </row>
    <row r="57" spans="1:13" s="18" customFormat="1" ht="20.25">
      <c r="A57" s="78"/>
      <c r="B57" s="67"/>
      <c r="C57" s="61"/>
      <c r="D57" s="61"/>
      <c r="E57" s="108"/>
      <c r="F57" s="142"/>
      <c r="G57" s="138"/>
      <c r="H57" s="138"/>
      <c r="I57" s="146"/>
      <c r="J57" s="165"/>
      <c r="K57" s="166"/>
      <c r="L57" s="146"/>
      <c r="M57" s="138"/>
    </row>
    <row r="58" spans="1:13" s="88" customFormat="1" ht="23.25">
      <c r="A58" s="85"/>
      <c r="B58" s="86" t="s">
        <v>15</v>
      </c>
      <c r="C58" s="87">
        <f>SUM(C59:C60)</f>
        <v>15539000</v>
      </c>
      <c r="D58" s="87"/>
      <c r="E58" s="109"/>
      <c r="F58" s="153">
        <f>SUM(F59:F60)</f>
        <v>18881.7</v>
      </c>
      <c r="G58" s="154"/>
      <c r="H58" s="154"/>
      <c r="I58" s="155"/>
      <c r="J58" s="167"/>
      <c r="K58" s="168"/>
      <c r="L58" s="163">
        <f>L59+L60</f>
        <v>18629.3</v>
      </c>
      <c r="M58" s="154"/>
    </row>
    <row r="59" spans="1:13" s="18" customFormat="1" ht="20.25">
      <c r="A59" s="78">
        <v>80306</v>
      </c>
      <c r="B59" s="60" t="s">
        <v>3</v>
      </c>
      <c r="C59" s="61">
        <v>14307000</v>
      </c>
      <c r="D59" s="61">
        <v>12000</v>
      </c>
      <c r="E59" s="108"/>
      <c r="F59" s="142">
        <v>17220.7</v>
      </c>
      <c r="G59" s="138">
        <v>12</v>
      </c>
      <c r="H59" s="138"/>
      <c r="I59" s="159">
        <v>252.4</v>
      </c>
      <c r="J59" s="165"/>
      <c r="K59" s="166"/>
      <c r="L59" s="146">
        <f t="shared" si="0"/>
        <v>16968.3</v>
      </c>
      <c r="M59" s="138">
        <v>12</v>
      </c>
    </row>
    <row r="60" spans="1:13" s="18" customFormat="1" ht="20.25">
      <c r="A60" s="78">
        <v>80309</v>
      </c>
      <c r="B60" s="60" t="s">
        <v>4</v>
      </c>
      <c r="C60" s="61">
        <v>1232000</v>
      </c>
      <c r="D60" s="61"/>
      <c r="E60" s="108"/>
      <c r="F60" s="142">
        <v>1661</v>
      </c>
      <c r="G60" s="138"/>
      <c r="H60" s="138"/>
      <c r="I60" s="146">
        <v>0</v>
      </c>
      <c r="J60" s="165"/>
      <c r="K60" s="166"/>
      <c r="L60" s="146">
        <f t="shared" si="0"/>
        <v>1661</v>
      </c>
      <c r="M60" s="138"/>
    </row>
    <row r="61" spans="1:13" s="18" customFormat="1" ht="20.25">
      <c r="A61" s="78"/>
      <c r="B61" s="67"/>
      <c r="C61" s="61"/>
      <c r="D61" s="61"/>
      <c r="E61" s="108"/>
      <c r="F61" s="142"/>
      <c r="G61" s="138"/>
      <c r="H61" s="138"/>
      <c r="I61" s="146"/>
      <c r="J61" s="165"/>
      <c r="K61" s="166"/>
      <c r="L61" s="146"/>
      <c r="M61" s="138"/>
    </row>
    <row r="62" spans="1:13" s="88" customFormat="1" ht="23.25">
      <c r="A62" s="85"/>
      <c r="B62" s="86" t="s">
        <v>16</v>
      </c>
      <c r="C62" s="87">
        <f>SUM(C63:C64)</f>
        <v>8147800</v>
      </c>
      <c r="D62" s="87"/>
      <c r="E62" s="109"/>
      <c r="F62" s="153">
        <f>SUM(F63:F64)</f>
        <v>11097.5</v>
      </c>
      <c r="G62" s="154"/>
      <c r="H62" s="154"/>
      <c r="I62" s="155"/>
      <c r="J62" s="167"/>
      <c r="K62" s="168"/>
      <c r="L62" s="163">
        <f>L63+L64</f>
        <v>10952.4</v>
      </c>
      <c r="M62" s="154"/>
    </row>
    <row r="63" spans="1:13" s="18" customFormat="1" ht="20.25">
      <c r="A63" s="78">
        <v>80306</v>
      </c>
      <c r="B63" s="60" t="s">
        <v>3</v>
      </c>
      <c r="C63" s="61">
        <v>7610800</v>
      </c>
      <c r="D63" s="61">
        <v>12000</v>
      </c>
      <c r="E63" s="108"/>
      <c r="F63" s="142">
        <v>10305.5</v>
      </c>
      <c r="G63" s="138">
        <v>12</v>
      </c>
      <c r="H63" s="138"/>
      <c r="I63" s="159">
        <v>145.1</v>
      </c>
      <c r="J63" s="165"/>
      <c r="K63" s="166"/>
      <c r="L63" s="146">
        <f t="shared" si="0"/>
        <v>10160.4</v>
      </c>
      <c r="M63" s="138">
        <v>12</v>
      </c>
    </row>
    <row r="64" spans="1:13" s="18" customFormat="1" ht="20.25">
      <c r="A64" s="78">
        <v>80309</v>
      </c>
      <c r="B64" s="60" t="s">
        <v>4</v>
      </c>
      <c r="C64" s="61">
        <v>537000</v>
      </c>
      <c r="D64" s="61"/>
      <c r="E64" s="108"/>
      <c r="F64" s="142">
        <v>792</v>
      </c>
      <c r="G64" s="138"/>
      <c r="H64" s="138"/>
      <c r="I64" s="146">
        <v>0</v>
      </c>
      <c r="J64" s="165"/>
      <c r="K64" s="166"/>
      <c r="L64" s="146">
        <f t="shared" si="0"/>
        <v>792</v>
      </c>
      <c r="M64" s="138"/>
    </row>
    <row r="65" spans="1:13" s="18" customFormat="1" ht="20.25">
      <c r="A65" s="78"/>
      <c r="B65" s="67"/>
      <c r="C65" s="61"/>
      <c r="D65" s="61"/>
      <c r="E65" s="108"/>
      <c r="F65" s="142"/>
      <c r="G65" s="138"/>
      <c r="H65" s="138"/>
      <c r="I65" s="146"/>
      <c r="J65" s="165"/>
      <c r="K65" s="166"/>
      <c r="L65" s="146"/>
      <c r="M65" s="138"/>
    </row>
    <row r="66" spans="1:13" s="88" customFormat="1" ht="23.25">
      <c r="A66" s="85"/>
      <c r="B66" s="86" t="s">
        <v>17</v>
      </c>
      <c r="C66" s="87">
        <f>SUM(C67:C68)</f>
        <v>26625000</v>
      </c>
      <c r="D66" s="87"/>
      <c r="E66" s="109"/>
      <c r="F66" s="153">
        <f>SUM(F67:F68)</f>
        <v>34104.8</v>
      </c>
      <c r="G66" s="154"/>
      <c r="H66" s="154"/>
      <c r="I66" s="155"/>
      <c r="J66" s="167"/>
      <c r="K66" s="168"/>
      <c r="L66" s="163">
        <f>L67+L68</f>
        <v>33633.399999999994</v>
      </c>
      <c r="M66" s="154"/>
    </row>
    <row r="67" spans="1:13" s="18" customFormat="1" ht="20.25">
      <c r="A67" s="78">
        <v>80306</v>
      </c>
      <c r="B67" s="60" t="s">
        <v>3</v>
      </c>
      <c r="C67" s="61">
        <v>25019000</v>
      </c>
      <c r="D67" s="61">
        <v>15000</v>
      </c>
      <c r="E67" s="108"/>
      <c r="F67" s="142">
        <v>32027.8</v>
      </c>
      <c r="G67" s="138">
        <v>15</v>
      </c>
      <c r="H67" s="138"/>
      <c r="I67" s="159">
        <v>471.4</v>
      </c>
      <c r="J67" s="165"/>
      <c r="K67" s="166"/>
      <c r="L67" s="146">
        <f>F67-I67</f>
        <v>31556.399999999998</v>
      </c>
      <c r="M67" s="138">
        <v>15</v>
      </c>
    </row>
    <row r="68" spans="1:13" s="18" customFormat="1" ht="20.25">
      <c r="A68" s="78">
        <v>80309</v>
      </c>
      <c r="B68" s="60" t="s">
        <v>4</v>
      </c>
      <c r="C68" s="61">
        <v>1606000</v>
      </c>
      <c r="D68" s="61"/>
      <c r="E68" s="108"/>
      <c r="F68" s="142">
        <v>2077</v>
      </c>
      <c r="G68" s="138"/>
      <c r="H68" s="138"/>
      <c r="I68" s="146">
        <v>0</v>
      </c>
      <c r="J68" s="165"/>
      <c r="K68" s="166"/>
      <c r="L68" s="146">
        <f t="shared" si="0"/>
        <v>2077</v>
      </c>
      <c r="M68" s="138"/>
    </row>
    <row r="69" spans="1:13" s="18" customFormat="1" ht="20.25">
      <c r="A69" s="78"/>
      <c r="B69" s="67"/>
      <c r="C69" s="61"/>
      <c r="D69" s="61"/>
      <c r="E69" s="108"/>
      <c r="F69" s="142"/>
      <c r="G69" s="138"/>
      <c r="H69" s="138"/>
      <c r="I69" s="146"/>
      <c r="J69" s="165"/>
      <c r="K69" s="166"/>
      <c r="L69" s="146"/>
      <c r="M69" s="138"/>
    </row>
    <row r="70" spans="1:13" s="88" customFormat="1" ht="23.25">
      <c r="A70" s="85"/>
      <c r="B70" s="86" t="s">
        <v>18</v>
      </c>
      <c r="C70" s="87">
        <f>SUM(C71:C72)</f>
        <v>19938000</v>
      </c>
      <c r="D70" s="87"/>
      <c r="E70" s="109"/>
      <c r="F70" s="153">
        <f>SUM(F71:F72)</f>
        <v>23119.9</v>
      </c>
      <c r="G70" s="154"/>
      <c r="H70" s="154"/>
      <c r="I70" s="155"/>
      <c r="J70" s="167"/>
      <c r="K70" s="168"/>
      <c r="L70" s="163">
        <f>L71+L72</f>
        <v>22787.9</v>
      </c>
      <c r="M70" s="154"/>
    </row>
    <row r="71" spans="1:13" s="18" customFormat="1" ht="20.25">
      <c r="A71" s="78">
        <v>80306</v>
      </c>
      <c r="B71" s="60" t="s">
        <v>3</v>
      </c>
      <c r="C71" s="61">
        <v>18300000</v>
      </c>
      <c r="D71" s="68">
        <v>10000</v>
      </c>
      <c r="E71" s="114"/>
      <c r="F71" s="142">
        <v>21281.9</v>
      </c>
      <c r="G71" s="169">
        <v>10</v>
      </c>
      <c r="H71" s="169"/>
      <c r="I71" s="159">
        <v>332</v>
      </c>
      <c r="J71" s="165"/>
      <c r="K71" s="166"/>
      <c r="L71" s="146">
        <f t="shared" si="0"/>
        <v>20949.9</v>
      </c>
      <c r="M71" s="169">
        <v>10</v>
      </c>
    </row>
    <row r="72" spans="1:13" s="18" customFormat="1" ht="20.25">
      <c r="A72" s="78">
        <v>80309</v>
      </c>
      <c r="B72" s="60" t="s">
        <v>4</v>
      </c>
      <c r="C72" s="61">
        <v>1638000</v>
      </c>
      <c r="D72" s="61"/>
      <c r="E72" s="108"/>
      <c r="F72" s="142">
        <v>1838</v>
      </c>
      <c r="G72" s="138"/>
      <c r="H72" s="138"/>
      <c r="I72" s="146">
        <v>0</v>
      </c>
      <c r="J72" s="165"/>
      <c r="K72" s="166"/>
      <c r="L72" s="146">
        <f t="shared" si="0"/>
        <v>1838</v>
      </c>
      <c r="M72" s="138"/>
    </row>
    <row r="73" spans="1:13" s="18" customFormat="1" ht="20.25">
      <c r="A73" s="78"/>
      <c r="B73" s="67"/>
      <c r="C73" s="61"/>
      <c r="D73" s="61"/>
      <c r="E73" s="108"/>
      <c r="F73" s="142"/>
      <c r="G73" s="138"/>
      <c r="H73" s="138"/>
      <c r="I73" s="146"/>
      <c r="J73" s="165"/>
      <c r="K73" s="166"/>
      <c r="L73" s="146"/>
      <c r="M73" s="138"/>
    </row>
    <row r="74" spans="1:13" s="88" customFormat="1" ht="23.25">
      <c r="A74" s="85"/>
      <c r="B74" s="86" t="s">
        <v>49</v>
      </c>
      <c r="C74" s="87">
        <f>SUM(C75:C76)</f>
        <v>24409200</v>
      </c>
      <c r="D74" s="87"/>
      <c r="E74" s="109"/>
      <c r="F74" s="153">
        <f>SUM(F75:F76)</f>
        <v>27770</v>
      </c>
      <c r="G74" s="154"/>
      <c r="H74" s="154"/>
      <c r="I74" s="155"/>
      <c r="J74" s="167"/>
      <c r="K74" s="168"/>
      <c r="L74" s="163">
        <f>L75+L76</f>
        <v>27378.3</v>
      </c>
      <c r="M74" s="154"/>
    </row>
    <row r="75" spans="1:13" s="18" customFormat="1" ht="20.25">
      <c r="A75" s="78">
        <v>80306</v>
      </c>
      <c r="B75" s="60" t="s">
        <v>3</v>
      </c>
      <c r="C75" s="61">
        <v>22319200</v>
      </c>
      <c r="D75" s="61">
        <v>12000</v>
      </c>
      <c r="E75" s="108"/>
      <c r="F75" s="142">
        <v>25756</v>
      </c>
      <c r="G75" s="138">
        <v>12</v>
      </c>
      <c r="H75" s="138"/>
      <c r="I75" s="159">
        <v>391.7</v>
      </c>
      <c r="J75" s="165"/>
      <c r="K75" s="166"/>
      <c r="L75" s="146">
        <f t="shared" si="0"/>
        <v>25364.3</v>
      </c>
      <c r="M75" s="138">
        <v>12</v>
      </c>
    </row>
    <row r="76" spans="1:13" s="18" customFormat="1" ht="20.25">
      <c r="A76" s="78">
        <v>80309</v>
      </c>
      <c r="B76" s="60" t="s">
        <v>4</v>
      </c>
      <c r="C76" s="61">
        <v>2090000</v>
      </c>
      <c r="D76" s="61"/>
      <c r="E76" s="108"/>
      <c r="F76" s="142">
        <v>2014</v>
      </c>
      <c r="G76" s="138"/>
      <c r="H76" s="138"/>
      <c r="I76" s="146">
        <v>0</v>
      </c>
      <c r="J76" s="165"/>
      <c r="K76" s="166"/>
      <c r="L76" s="146">
        <f t="shared" si="0"/>
        <v>2014</v>
      </c>
      <c r="M76" s="138"/>
    </row>
    <row r="77" spans="1:13" s="18" customFormat="1" ht="20.25">
      <c r="A77" s="78"/>
      <c r="B77" s="67"/>
      <c r="C77" s="61"/>
      <c r="D77" s="61"/>
      <c r="E77" s="108"/>
      <c r="F77" s="142"/>
      <c r="G77" s="138"/>
      <c r="H77" s="138"/>
      <c r="I77" s="146"/>
      <c r="J77" s="165"/>
      <c r="K77" s="166"/>
      <c r="L77" s="146"/>
      <c r="M77" s="138"/>
    </row>
    <row r="78" spans="1:13" s="88" customFormat="1" ht="23.25">
      <c r="A78" s="85"/>
      <c r="B78" s="86" t="s">
        <v>19</v>
      </c>
      <c r="C78" s="87">
        <f>SUM(C79:C80)</f>
        <v>31311600</v>
      </c>
      <c r="D78" s="87"/>
      <c r="E78" s="109"/>
      <c r="F78" s="153">
        <f>SUM(F79:F80)</f>
        <v>38268.6</v>
      </c>
      <c r="G78" s="154"/>
      <c r="H78" s="154"/>
      <c r="I78" s="155"/>
      <c r="J78" s="167"/>
      <c r="K78" s="168"/>
      <c r="L78" s="163">
        <f>L79+L80</f>
        <v>37734.9</v>
      </c>
      <c r="M78" s="154"/>
    </row>
    <row r="79" spans="1:13" s="18" customFormat="1" ht="20.25">
      <c r="A79" s="78">
        <v>80306</v>
      </c>
      <c r="B79" s="60" t="s">
        <v>3</v>
      </c>
      <c r="C79" s="61">
        <v>29632600</v>
      </c>
      <c r="D79" s="61">
        <v>14000</v>
      </c>
      <c r="E79" s="108"/>
      <c r="F79" s="142">
        <v>36223.6</v>
      </c>
      <c r="G79" s="138">
        <v>14</v>
      </c>
      <c r="H79" s="138"/>
      <c r="I79" s="159">
        <v>533.7</v>
      </c>
      <c r="J79" s="165"/>
      <c r="K79" s="166"/>
      <c r="L79" s="146">
        <f t="shared" si="0"/>
        <v>35689.9</v>
      </c>
      <c r="M79" s="138">
        <v>14</v>
      </c>
    </row>
    <row r="80" spans="1:13" s="18" customFormat="1" ht="20.25">
      <c r="A80" s="78">
        <v>80309</v>
      </c>
      <c r="B80" s="60" t="s">
        <v>4</v>
      </c>
      <c r="C80" s="61">
        <v>1679000</v>
      </c>
      <c r="D80" s="61"/>
      <c r="E80" s="108"/>
      <c r="F80" s="142">
        <v>2045</v>
      </c>
      <c r="G80" s="138"/>
      <c r="H80" s="138"/>
      <c r="I80" s="146">
        <v>0</v>
      </c>
      <c r="J80" s="165"/>
      <c r="K80" s="166"/>
      <c r="L80" s="146">
        <f t="shared" si="0"/>
        <v>2045</v>
      </c>
      <c r="M80" s="138"/>
    </row>
    <row r="81" spans="1:13" s="18" customFormat="1" ht="20.25">
      <c r="A81" s="78"/>
      <c r="B81" s="67"/>
      <c r="C81" s="61"/>
      <c r="D81" s="61"/>
      <c r="E81" s="108"/>
      <c r="F81" s="142"/>
      <c r="G81" s="138"/>
      <c r="H81" s="138"/>
      <c r="I81" s="146"/>
      <c r="J81" s="165"/>
      <c r="K81" s="166"/>
      <c r="L81" s="146"/>
      <c r="M81" s="138"/>
    </row>
    <row r="82" spans="1:13" s="88" customFormat="1" ht="23.25">
      <c r="A82" s="85"/>
      <c r="B82" s="86" t="s">
        <v>20</v>
      </c>
      <c r="C82" s="87">
        <f>SUM(C83:C84)</f>
        <v>17390000</v>
      </c>
      <c r="D82" s="87"/>
      <c r="E82" s="109"/>
      <c r="F82" s="153">
        <f>SUM(F83:F84)</f>
        <v>22028</v>
      </c>
      <c r="G82" s="154"/>
      <c r="H82" s="154"/>
      <c r="I82" s="155"/>
      <c r="J82" s="167"/>
      <c r="K82" s="168"/>
      <c r="L82" s="163">
        <f>L83+L84</f>
        <v>21738.3</v>
      </c>
      <c r="M82" s="154"/>
    </row>
    <row r="83" spans="1:13" s="18" customFormat="1" ht="20.25">
      <c r="A83" s="78">
        <v>80306</v>
      </c>
      <c r="B83" s="60" t="s">
        <v>3</v>
      </c>
      <c r="C83" s="61">
        <v>15909000</v>
      </c>
      <c r="D83" s="61">
        <v>12000</v>
      </c>
      <c r="E83" s="108"/>
      <c r="F83" s="142">
        <v>20405</v>
      </c>
      <c r="G83" s="138">
        <v>12</v>
      </c>
      <c r="H83" s="138"/>
      <c r="I83" s="159">
        <v>289.7</v>
      </c>
      <c r="J83" s="165"/>
      <c r="K83" s="166"/>
      <c r="L83" s="146">
        <f t="shared" si="0"/>
        <v>20115.3</v>
      </c>
      <c r="M83" s="138">
        <v>12</v>
      </c>
    </row>
    <row r="84" spans="1:13" s="18" customFormat="1" ht="20.25">
      <c r="A84" s="78">
        <v>80309</v>
      </c>
      <c r="B84" s="60" t="s">
        <v>4</v>
      </c>
      <c r="C84" s="61">
        <v>1481000</v>
      </c>
      <c r="D84" s="61"/>
      <c r="E84" s="108"/>
      <c r="F84" s="142">
        <v>1623</v>
      </c>
      <c r="G84" s="138"/>
      <c r="H84" s="138"/>
      <c r="I84" s="146">
        <v>0</v>
      </c>
      <c r="J84" s="165"/>
      <c r="K84" s="166"/>
      <c r="L84" s="146">
        <f t="shared" si="0"/>
        <v>1623</v>
      </c>
      <c r="M84" s="138"/>
    </row>
    <row r="85" spans="1:13" s="18" customFormat="1" ht="20.25">
      <c r="A85" s="78"/>
      <c r="B85" s="67"/>
      <c r="C85" s="61"/>
      <c r="D85" s="61"/>
      <c r="E85" s="108"/>
      <c r="F85" s="142"/>
      <c r="G85" s="138"/>
      <c r="H85" s="138"/>
      <c r="I85" s="146"/>
      <c r="J85" s="165"/>
      <c r="K85" s="166"/>
      <c r="L85" s="146"/>
      <c r="M85" s="138"/>
    </row>
    <row r="86" spans="1:13" s="88" customFormat="1" ht="23.25">
      <c r="A86" s="85"/>
      <c r="B86" s="86" t="s">
        <v>21</v>
      </c>
      <c r="C86" s="87">
        <f>SUM(C87:C88)</f>
        <v>15172700</v>
      </c>
      <c r="D86" s="87"/>
      <c r="E86" s="109"/>
      <c r="F86" s="153">
        <f>SUM(F87:F88)</f>
        <v>16893.4</v>
      </c>
      <c r="G86" s="154"/>
      <c r="H86" s="154"/>
      <c r="I86" s="155"/>
      <c r="J86" s="167"/>
      <c r="K86" s="168"/>
      <c r="L86" s="163">
        <f>L87+L88</f>
        <v>16634.699999999997</v>
      </c>
      <c r="M86" s="154"/>
    </row>
    <row r="87" spans="1:13" s="18" customFormat="1" ht="20.25">
      <c r="A87" s="78">
        <v>80306</v>
      </c>
      <c r="B87" s="60" t="s">
        <v>3</v>
      </c>
      <c r="C87" s="61">
        <v>14562700</v>
      </c>
      <c r="D87" s="61">
        <v>12000</v>
      </c>
      <c r="E87" s="108"/>
      <c r="F87" s="142">
        <v>16196.4</v>
      </c>
      <c r="G87" s="138">
        <v>12</v>
      </c>
      <c r="H87" s="138"/>
      <c r="I87" s="159">
        <v>258.7</v>
      </c>
      <c r="J87" s="165"/>
      <c r="K87" s="166"/>
      <c r="L87" s="146">
        <f t="shared" si="0"/>
        <v>15937.699999999999</v>
      </c>
      <c r="M87" s="138">
        <v>12</v>
      </c>
    </row>
    <row r="88" spans="1:13" s="18" customFormat="1" ht="20.25">
      <c r="A88" s="78">
        <v>80309</v>
      </c>
      <c r="B88" s="60" t="s">
        <v>4</v>
      </c>
      <c r="C88" s="61">
        <v>610000</v>
      </c>
      <c r="D88" s="61"/>
      <c r="E88" s="108"/>
      <c r="F88" s="142">
        <v>697</v>
      </c>
      <c r="G88" s="138"/>
      <c r="H88" s="138"/>
      <c r="I88" s="146">
        <v>0</v>
      </c>
      <c r="J88" s="165"/>
      <c r="K88" s="166"/>
      <c r="L88" s="146">
        <f t="shared" si="0"/>
        <v>697</v>
      </c>
      <c r="M88" s="138"/>
    </row>
    <row r="89" spans="1:13" s="18" customFormat="1" ht="20.25">
      <c r="A89" s="78"/>
      <c r="B89" s="67"/>
      <c r="C89" s="61"/>
      <c r="D89" s="61"/>
      <c r="E89" s="108"/>
      <c r="F89" s="142"/>
      <c r="G89" s="138"/>
      <c r="H89" s="138"/>
      <c r="I89" s="146"/>
      <c r="J89" s="165"/>
      <c r="K89" s="166"/>
      <c r="L89" s="146"/>
      <c r="M89" s="138"/>
    </row>
    <row r="90" spans="1:13" s="88" customFormat="1" ht="23.25">
      <c r="A90" s="85"/>
      <c r="B90" s="86" t="s">
        <v>22</v>
      </c>
      <c r="C90" s="87">
        <f>SUM(C91:C92)</f>
        <v>19702700</v>
      </c>
      <c r="D90" s="87"/>
      <c r="E90" s="109"/>
      <c r="F90" s="153">
        <f>SUM(F91:F92)</f>
        <v>23934.6</v>
      </c>
      <c r="G90" s="154"/>
      <c r="H90" s="154"/>
      <c r="I90" s="155"/>
      <c r="J90" s="167"/>
      <c r="K90" s="168"/>
      <c r="L90" s="163">
        <f>L91+L92</f>
        <v>23611.399999999998</v>
      </c>
      <c r="M90" s="154"/>
    </row>
    <row r="91" spans="1:13" s="18" customFormat="1" ht="20.25">
      <c r="A91" s="78">
        <v>80306</v>
      </c>
      <c r="B91" s="60" t="s">
        <v>3</v>
      </c>
      <c r="C91" s="61">
        <v>18219700</v>
      </c>
      <c r="D91" s="61">
        <v>10000</v>
      </c>
      <c r="E91" s="108"/>
      <c r="F91" s="142">
        <v>22149.6</v>
      </c>
      <c r="G91" s="138">
        <v>10</v>
      </c>
      <c r="H91" s="138"/>
      <c r="I91" s="159">
        <v>323.2</v>
      </c>
      <c r="J91" s="165"/>
      <c r="K91" s="166"/>
      <c r="L91" s="146">
        <f aca="true" t="shared" si="1" ref="L91:L96">F91-I91</f>
        <v>21826.399999999998</v>
      </c>
      <c r="M91" s="138">
        <v>10</v>
      </c>
    </row>
    <row r="92" spans="1:13" s="18" customFormat="1" ht="20.25">
      <c r="A92" s="78">
        <v>80309</v>
      </c>
      <c r="B92" s="60" t="s">
        <v>4</v>
      </c>
      <c r="C92" s="61">
        <v>1483000</v>
      </c>
      <c r="D92" s="61"/>
      <c r="E92" s="108"/>
      <c r="F92" s="142">
        <v>1785</v>
      </c>
      <c r="G92" s="138"/>
      <c r="H92" s="138"/>
      <c r="I92" s="146">
        <v>0</v>
      </c>
      <c r="J92" s="165"/>
      <c r="K92" s="166"/>
      <c r="L92" s="146">
        <f t="shared" si="1"/>
        <v>1785</v>
      </c>
      <c r="M92" s="138"/>
    </row>
    <row r="93" spans="1:13" s="18" customFormat="1" ht="20.25">
      <c r="A93" s="78"/>
      <c r="B93" s="67"/>
      <c r="C93" s="61"/>
      <c r="D93" s="61"/>
      <c r="E93" s="108"/>
      <c r="F93" s="142"/>
      <c r="G93" s="138"/>
      <c r="H93" s="138"/>
      <c r="I93" s="146"/>
      <c r="J93" s="165"/>
      <c r="K93" s="166"/>
      <c r="L93" s="146"/>
      <c r="M93" s="138"/>
    </row>
    <row r="94" spans="1:13" s="88" customFormat="1" ht="23.25">
      <c r="A94" s="85"/>
      <c r="B94" s="86" t="s">
        <v>23</v>
      </c>
      <c r="C94" s="87">
        <f>SUM(C95:C96)</f>
        <v>15535700</v>
      </c>
      <c r="D94" s="87"/>
      <c r="E94" s="109"/>
      <c r="F94" s="153">
        <f>SUM(F95:F96)</f>
        <v>16714.7</v>
      </c>
      <c r="G94" s="154"/>
      <c r="H94" s="154"/>
      <c r="I94" s="155"/>
      <c r="J94" s="167"/>
      <c r="K94" s="168"/>
      <c r="L94" s="163">
        <f>L95+L96</f>
        <v>16451</v>
      </c>
      <c r="M94" s="154"/>
    </row>
    <row r="95" spans="1:13" s="18" customFormat="1" ht="20.25">
      <c r="A95" s="78">
        <v>80306</v>
      </c>
      <c r="B95" s="60" t="s">
        <v>3</v>
      </c>
      <c r="C95" s="61">
        <v>15043700</v>
      </c>
      <c r="D95" s="61">
        <v>10000</v>
      </c>
      <c r="E95" s="108"/>
      <c r="F95" s="142">
        <v>16153.7</v>
      </c>
      <c r="G95" s="138">
        <v>10</v>
      </c>
      <c r="H95" s="138"/>
      <c r="I95" s="159">
        <v>263.7</v>
      </c>
      <c r="J95" s="165"/>
      <c r="K95" s="166"/>
      <c r="L95" s="146">
        <f t="shared" si="1"/>
        <v>15890</v>
      </c>
      <c r="M95" s="138">
        <v>10</v>
      </c>
    </row>
    <row r="96" spans="1:13" s="18" customFormat="1" ht="20.25">
      <c r="A96" s="78">
        <v>80309</v>
      </c>
      <c r="B96" s="60" t="s">
        <v>4</v>
      </c>
      <c r="C96" s="61">
        <v>492000</v>
      </c>
      <c r="D96" s="61"/>
      <c r="E96" s="108"/>
      <c r="F96" s="142">
        <v>561</v>
      </c>
      <c r="G96" s="138"/>
      <c r="H96" s="138"/>
      <c r="I96" s="146">
        <v>0</v>
      </c>
      <c r="J96" s="165"/>
      <c r="K96" s="166"/>
      <c r="L96" s="146">
        <f t="shared" si="1"/>
        <v>561</v>
      </c>
      <c r="M96" s="138"/>
    </row>
    <row r="97" spans="1:13" s="18" customFormat="1" ht="18.75" customHeight="1" hidden="1">
      <c r="A97" s="79"/>
      <c r="B97" s="54"/>
      <c r="C97" s="53"/>
      <c r="D97" s="53"/>
      <c r="E97" s="115"/>
      <c r="F97" s="101"/>
      <c r="G97" s="53"/>
      <c r="H97" s="53"/>
      <c r="I97" s="15"/>
      <c r="J97" s="44"/>
      <c r="K97" s="35"/>
      <c r="L97" s="15"/>
      <c r="M97" s="53"/>
    </row>
    <row r="98" spans="1:13" s="17" customFormat="1" ht="21" customHeight="1" hidden="1">
      <c r="A98" s="80">
        <v>80306</v>
      </c>
      <c r="B98" s="77" t="s">
        <v>33</v>
      </c>
      <c r="C98" s="72">
        <f>SUM(C99:C100)</f>
        <v>0</v>
      </c>
      <c r="D98" s="72"/>
      <c r="E98" s="116"/>
      <c r="F98" s="102">
        <f>SUM(F99:F100)</f>
        <v>0</v>
      </c>
      <c r="G98" s="72"/>
      <c r="H98" s="72"/>
      <c r="I98" s="73" t="e">
        <f>F98/C98*100</f>
        <v>#DIV/0!</v>
      </c>
      <c r="J98" s="45"/>
      <c r="K98" s="38"/>
      <c r="L98" s="73" t="e">
        <f>I98/F98*100</f>
        <v>#DIV/0!</v>
      </c>
      <c r="M98" s="72"/>
    </row>
    <row r="99" spans="1:13" s="18" customFormat="1" ht="20.25" customHeight="1" hidden="1">
      <c r="A99" s="25"/>
      <c r="B99" s="67" t="s">
        <v>31</v>
      </c>
      <c r="C99" s="61">
        <v>0</v>
      </c>
      <c r="D99" s="61"/>
      <c r="E99" s="108"/>
      <c r="F99" s="103" t="s">
        <v>28</v>
      </c>
      <c r="G99" s="61"/>
      <c r="H99" s="61"/>
      <c r="I99" s="62" t="e">
        <f>F99/C99*100</f>
        <v>#DIV/0!</v>
      </c>
      <c r="J99" s="44"/>
      <c r="K99" s="35"/>
      <c r="L99" s="62" t="e">
        <f>I99/F99*100</f>
        <v>#DIV/0!</v>
      </c>
      <c r="M99" s="61"/>
    </row>
    <row r="100" spans="1:13" s="18" customFormat="1" ht="20.25" customHeight="1" hidden="1">
      <c r="A100" s="25"/>
      <c r="B100" s="67" t="s">
        <v>32</v>
      </c>
      <c r="C100" s="68">
        <v>0</v>
      </c>
      <c r="D100" s="61"/>
      <c r="E100" s="108"/>
      <c r="F100" s="103" t="s">
        <v>28</v>
      </c>
      <c r="G100" s="61"/>
      <c r="H100" s="61"/>
      <c r="I100" s="62"/>
      <c r="J100" s="44"/>
      <c r="K100" s="35"/>
      <c r="L100" s="62"/>
      <c r="M100" s="61"/>
    </row>
    <row r="101" spans="1:13" s="18" customFormat="1" ht="18.75" customHeight="1" hidden="1">
      <c r="A101" s="25"/>
      <c r="B101" s="54"/>
      <c r="C101" s="53"/>
      <c r="D101" s="53"/>
      <c r="E101" s="115"/>
      <c r="F101" s="101"/>
      <c r="G101" s="53"/>
      <c r="H101" s="53"/>
      <c r="I101" s="15"/>
      <c r="J101" s="44"/>
      <c r="K101" s="35"/>
      <c r="L101" s="15"/>
      <c r="M101" s="53"/>
    </row>
    <row r="102" spans="1:13" s="17" customFormat="1" ht="18.75" customHeight="1" hidden="1">
      <c r="A102" s="24">
        <v>80395</v>
      </c>
      <c r="B102" s="55" t="s">
        <v>24</v>
      </c>
      <c r="C102" s="56"/>
      <c r="D102" s="56"/>
      <c r="E102" s="117"/>
      <c r="F102" s="104"/>
      <c r="G102" s="56"/>
      <c r="H102" s="56"/>
      <c r="I102" s="31"/>
      <c r="J102" s="45"/>
      <c r="K102" s="38"/>
      <c r="L102" s="31"/>
      <c r="M102" s="56"/>
    </row>
    <row r="103" spans="1:13" s="17" customFormat="1" ht="18.75" customHeight="1">
      <c r="A103" s="24"/>
      <c r="B103" s="55"/>
      <c r="C103" s="56"/>
      <c r="D103" s="56"/>
      <c r="E103" s="117"/>
      <c r="F103" s="104"/>
      <c r="G103" s="56"/>
      <c r="H103" s="56"/>
      <c r="I103" s="31"/>
      <c r="J103" s="45"/>
      <c r="K103" s="38"/>
      <c r="L103" s="31"/>
      <c r="M103" s="56"/>
    </row>
    <row r="104" spans="1:13" s="17" customFormat="1" ht="18.75" customHeight="1">
      <c r="A104" s="85"/>
      <c r="B104" s="86" t="s">
        <v>50</v>
      </c>
      <c r="C104" s="87">
        <f>SUM(C105:C106)</f>
        <v>15535700</v>
      </c>
      <c r="D104" s="87"/>
      <c r="E104" s="109"/>
      <c r="F104" s="153">
        <f>SUM(F105:F106)</f>
        <v>11300</v>
      </c>
      <c r="G104" s="154"/>
      <c r="H104" s="56"/>
      <c r="I104" s="31"/>
      <c r="J104" s="45"/>
      <c r="K104" s="38"/>
      <c r="L104" s="31"/>
      <c r="M104" s="56"/>
    </row>
    <row r="105" spans="1:13" s="17" customFormat="1" ht="18.75" customHeight="1">
      <c r="A105" s="78">
        <v>80306</v>
      </c>
      <c r="B105" s="60" t="s">
        <v>3</v>
      </c>
      <c r="C105" s="61">
        <v>15043700</v>
      </c>
      <c r="D105" s="61">
        <v>10000</v>
      </c>
      <c r="E105" s="108"/>
      <c r="F105" s="142">
        <v>10750</v>
      </c>
      <c r="G105" s="138">
        <v>0</v>
      </c>
      <c r="H105" s="56"/>
      <c r="I105" s="31"/>
      <c r="J105" s="45"/>
      <c r="K105" s="38"/>
      <c r="L105" s="31"/>
      <c r="M105" s="56"/>
    </row>
    <row r="106" spans="1:13" s="17" customFormat="1" ht="18.75" customHeight="1">
      <c r="A106" s="78">
        <v>80309</v>
      </c>
      <c r="B106" s="60" t="s">
        <v>4</v>
      </c>
      <c r="C106" s="61">
        <v>492000</v>
      </c>
      <c r="D106" s="61"/>
      <c r="E106" s="108"/>
      <c r="F106" s="142">
        <v>550</v>
      </c>
      <c r="G106" s="138"/>
      <c r="H106" s="56"/>
      <c r="I106" s="31"/>
      <c r="J106" s="45"/>
      <c r="K106" s="38"/>
      <c r="L106" s="31"/>
      <c r="M106" s="56"/>
    </row>
    <row r="107" spans="1:13" s="18" customFormat="1" ht="18.75">
      <c r="A107" s="32"/>
      <c r="B107" s="57"/>
      <c r="C107" s="58"/>
      <c r="D107" s="58"/>
      <c r="E107" s="118"/>
      <c r="F107" s="105"/>
      <c r="G107" s="58"/>
      <c r="H107" s="58"/>
      <c r="I107" s="33"/>
      <c r="J107" s="46"/>
      <c r="K107" s="34"/>
      <c r="L107" s="33"/>
      <c r="M107" s="58"/>
    </row>
    <row r="108" spans="1:13" ht="15.75">
      <c r="A108" s="26"/>
      <c r="B108" s="3"/>
      <c r="C108" s="7"/>
      <c r="D108" s="7"/>
      <c r="E108" s="7"/>
      <c r="F108" s="7"/>
      <c r="G108" s="7"/>
      <c r="H108" s="7"/>
      <c r="I108" s="7"/>
      <c r="J108" s="8"/>
      <c r="K108" s="7"/>
      <c r="L108" s="7"/>
      <c r="M108" s="7"/>
    </row>
    <row r="109" spans="1:27" ht="55.5" customHeight="1">
      <c r="A109" s="192" t="s">
        <v>53</v>
      </c>
      <c r="B109" s="193"/>
      <c r="C109" s="193"/>
      <c r="D109" s="193"/>
      <c r="E109" s="193"/>
      <c r="F109" s="193"/>
      <c r="G109" s="19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5"/>
      <c r="Z109" s="175"/>
      <c r="AA109" s="175"/>
    </row>
    <row r="110" spans="1:27" ht="31.5" customHeight="1">
      <c r="A110" s="181"/>
      <c r="B110" s="182"/>
      <c r="C110" s="182"/>
      <c r="D110" s="182"/>
      <c r="E110" s="182"/>
      <c r="F110" s="182"/>
      <c r="G110" s="182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</row>
    <row r="111" spans="1:13" ht="15.75">
      <c r="A111" s="27"/>
      <c r="B111" s="3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>
      <c r="A112" s="2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>
      <c r="A113" s="2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>
      <c r="A114" s="2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>
      <c r="A115" s="27"/>
      <c r="B115" s="3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>
      <c r="A116" s="2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>
      <c r="A117" s="2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>
      <c r="A118" s="28"/>
      <c r="B118" s="11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9"/>
    </row>
    <row r="119" spans="1:13" ht="15.75">
      <c r="A119" s="2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5.75">
      <c r="A120" s="2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>
      <c r="A121" s="2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>
      <c r="A122" s="2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>
      <c r="A123" s="2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>
      <c r="A124" s="2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>
      <c r="A125" s="2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>
      <c r="A126" s="2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>
      <c r="A127" s="2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</sheetData>
  <sheetProtection/>
  <mergeCells count="8">
    <mergeCell ref="L12:L16"/>
    <mergeCell ref="L11:M11"/>
    <mergeCell ref="G11:H11"/>
    <mergeCell ref="A109:G109"/>
    <mergeCell ref="A110:G110"/>
    <mergeCell ref="G12:H12"/>
    <mergeCell ref="D12:E12"/>
    <mergeCell ref="I12:I16"/>
  </mergeCells>
  <printOptions horizontalCentered="1" verticalCentered="1"/>
  <pageMargins left="0" right="0" top="0" bottom="0" header="0" footer="0"/>
  <pageSetup fitToHeight="1" fitToWidth="1" horizontalDpi="240" verticalDpi="24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jwojtal</cp:lastModifiedBy>
  <cp:lastPrinted>2011-03-15T15:08:50Z</cp:lastPrinted>
  <dcterms:created xsi:type="dcterms:W3CDTF">1997-12-05T12:54:38Z</dcterms:created>
  <dcterms:modified xsi:type="dcterms:W3CDTF">2011-03-15T15:10:30Z</dcterms:modified>
  <cp:category/>
  <cp:version/>
  <cp:contentType/>
  <cp:contentStatus/>
</cp:coreProperties>
</file>